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0" windowWidth="20730" windowHeight="11280" activeTab="3"/>
  </bookViews>
  <sheets>
    <sheet name="Fejlec" sheetId="1" r:id="rId1"/>
    <sheet name="Mérleg" sheetId="2" r:id="rId2"/>
    <sheet name="ERKI" sheetId="3" r:id="rId3"/>
    <sheet name="Eredmenylevez." sheetId="4" r:id="rId4"/>
    <sheet name="Háttér" sheetId="5" r:id="rId5"/>
    <sheet name="Ktv_2022" sheetId="6" r:id="rId6"/>
    <sheet name="CF" sheetId="7" r:id="rId7"/>
    <sheet name="Támogatások" sheetId="8" r:id="rId8"/>
    <sheet name="NEA" sheetId="9" r:id="rId9"/>
  </sheets>
  <externalReferences>
    <externalReference r:id="rId12"/>
  </externalReferences>
  <definedNames>
    <definedName name="Afa_1">'[1]Információk'!$B$87:$B$95</definedName>
    <definedName name="Fizetesi_modok">'[1]Információk'!$B$100:$B$104</definedName>
    <definedName name="_xlnm.Print_Area" localSheetId="3">'Eredmenylevez.'!$A$1:$E$50</definedName>
    <definedName name="_xlnm.Print_Area" localSheetId="2">'ERKI'!$B$2:$AB$35</definedName>
    <definedName name="_xlnm.Print_Area" localSheetId="0">'Fejlec'!$C$1:$AC$40</definedName>
    <definedName name="_xlnm.Print_Area" localSheetId="5">'Ktv_2022'!$A$1:$E$50</definedName>
    <definedName name="_xlnm.Print_Area" localSheetId="1">'Mérleg'!$B$2:$AA$41</definedName>
    <definedName name="Orszagok">'[1]Információk'!$B$107:$B$342</definedName>
  </definedNames>
  <calcPr fullCalcOnLoad="1"/>
</workbook>
</file>

<file path=xl/sharedStrings.xml><?xml version="1.0" encoding="utf-8"?>
<sst xmlns="http://schemas.openxmlformats.org/spreadsheetml/2006/main" count="519" uniqueCount="321">
  <si>
    <t>Vállalkozási tevékenység</t>
  </si>
  <si>
    <t>Összesen</t>
  </si>
  <si>
    <t>-</t>
  </si>
  <si>
    <t>Statisztikai számjel vagy adószám (csekkszámlaszám)</t>
  </si>
  <si>
    <t>A számviteli törvény szerinti egyéb szervezetek</t>
  </si>
  <si>
    <t>egyéb szervezet megnevezése</t>
  </si>
  <si>
    <t>címe</t>
  </si>
  <si>
    <t>Keltezés:</t>
  </si>
  <si>
    <t>Az egyéb szervezet vezetője</t>
  </si>
  <si>
    <t>(képviselője)</t>
  </si>
  <si>
    <t>P.H.</t>
  </si>
  <si>
    <t>Statisztikai számjel</t>
  </si>
  <si>
    <t>Az egyéb szervezet megnevezése:</t>
  </si>
  <si>
    <t>Az egyéb szervezet címe:</t>
  </si>
  <si>
    <t>Kettős könyvvitelt vezető egyéb szervezetek egyszerűsített</t>
  </si>
  <si>
    <t xml:space="preserve">éves beszámolójának mérlege </t>
  </si>
  <si>
    <t>adatok eFt-ban</t>
  </si>
  <si>
    <t>Sor- szám</t>
  </si>
  <si>
    <t>A tétel megnevezése</t>
  </si>
  <si>
    <t>Előző év(ek) módosításai</t>
  </si>
  <si>
    <t>Tárgyév</t>
  </si>
  <si>
    <t>a</t>
  </si>
  <si>
    <t>b</t>
  </si>
  <si>
    <t>c</t>
  </si>
  <si>
    <t>d</t>
  </si>
  <si>
    <t>e</t>
  </si>
  <si>
    <t>A.</t>
  </si>
  <si>
    <t>I.</t>
  </si>
  <si>
    <t>IMMATERIÁLIS JAVAK</t>
  </si>
  <si>
    <t>II.</t>
  </si>
  <si>
    <t xml:space="preserve">TÁRGYI ESZKÖZÖK </t>
  </si>
  <si>
    <t>III.</t>
  </si>
  <si>
    <t xml:space="preserve">BEFEKTETETT PÉNZÜGYI ESZKÖZÖK    </t>
  </si>
  <si>
    <t>IV.</t>
  </si>
  <si>
    <t>B.</t>
  </si>
  <si>
    <t xml:space="preserve">KÉSZLETEK </t>
  </si>
  <si>
    <t xml:space="preserve">KÖVETELÉSEK </t>
  </si>
  <si>
    <t>ÉRTÉKPAPÍROK</t>
  </si>
  <si>
    <t xml:space="preserve">PÉNZESZKÖZÖK </t>
  </si>
  <si>
    <t>C.</t>
  </si>
  <si>
    <t>D.</t>
  </si>
  <si>
    <t>INDULÓ TŐKE / JEGYZETT TŐKE</t>
  </si>
  <si>
    <t>TŐKEVÁLTOZÁS / EREDMÉNY</t>
  </si>
  <si>
    <t>LEKÖTÖTT TARTALÉK</t>
  </si>
  <si>
    <t>V.</t>
  </si>
  <si>
    <t>TÁRGYÉVI EREDMÉNY ALAPTEVÉKENYSÉGBŐL (CÉL SZ. TEVÉKENYSÉGBŐL)</t>
  </si>
  <si>
    <t xml:space="preserve">TÁRGYÉVI EREDMÉNY VÁLLALKOZÁSI TEVÉKENYSÉGBŐL </t>
  </si>
  <si>
    <t>HOSSZÚ LEJÁRATÚ KÖTELEZETTSÉGEK</t>
  </si>
  <si>
    <t>RÖVID LEJÁRATÚ KÖTELEZETTSÉGEK</t>
  </si>
  <si>
    <t>Az egyéb szervezet vezetője                                   (képviselője)</t>
  </si>
  <si>
    <t>ESZKÖZÖK (AKTÍVÁK) ÖSSZESEN (1.+5.sor)</t>
  </si>
  <si>
    <t xml:space="preserve">I. </t>
  </si>
  <si>
    <t>FORRÁSOK (PASSZÍVÁK) ÖSSZESEN                              (11.+17.+18.sor)</t>
  </si>
  <si>
    <t>Kötelezettségek (19.+20.sorok)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</si>
  <si>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</si>
  <si>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</si>
  <si>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</si>
  <si>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</si>
  <si>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</si>
  <si>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</si>
  <si>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</si>
  <si>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</si>
  <si>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</si>
  <si>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</si>
  <si>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</si>
  <si>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</si>
  <si>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</si>
  <si>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</si>
  <si>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</si>
  <si>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</si>
  <si>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</si>
  <si>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</si>
  <si>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</si>
  <si>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</si>
  <si>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</si>
  <si>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A beszámoló könyvvizsgálattal nincs alátámasztva.</t>
  </si>
  <si>
    <t>Céltartalékok</t>
  </si>
  <si>
    <t>HÁTRASOROLT KÖTELEZETTSÉGEK</t>
  </si>
  <si>
    <t xml:space="preserve">22. </t>
  </si>
  <si>
    <t>Aktív időbeli elhatárolások</t>
  </si>
  <si>
    <t xml:space="preserve">II. </t>
  </si>
  <si>
    <t>E.</t>
  </si>
  <si>
    <t xml:space="preserve">F. </t>
  </si>
  <si>
    <t>G.</t>
  </si>
  <si>
    <t>Passzív időbeli elhatárolások</t>
  </si>
  <si>
    <t xml:space="preserve">23. </t>
  </si>
  <si>
    <t xml:space="preserve">24. </t>
  </si>
  <si>
    <t>1.</t>
  </si>
  <si>
    <t>Értékesítés nettó árbevétele</t>
  </si>
  <si>
    <t>Aktivált saját teljesítmények értéke</t>
  </si>
  <si>
    <t>4.</t>
  </si>
  <si>
    <t>Pénzügyi műveletek bevételei</t>
  </si>
  <si>
    <t>5.</t>
  </si>
  <si>
    <t>Anyagjellegű ráfordítások</t>
  </si>
  <si>
    <t>Személyi jellegű ráfordítások</t>
  </si>
  <si>
    <t>Értékcsökkenési leírás</t>
  </si>
  <si>
    <t>Egyéb ráfordítások</t>
  </si>
  <si>
    <t>Pénzügyi műveletek ráfordításai</t>
  </si>
  <si>
    <t>Adózás előtti  eredmény ( A-B)</t>
  </si>
  <si>
    <t>Adófizetési kötelezettség</t>
  </si>
  <si>
    <t>Anyagktg.</t>
  </si>
  <si>
    <t>Igénybevett szolg.</t>
  </si>
  <si>
    <t>Egyéb szolgált.</t>
  </si>
  <si>
    <t>Eladott, továbbszlázott szolg.</t>
  </si>
  <si>
    <t>Anyagjellegű</t>
  </si>
  <si>
    <t>Bérktg.</t>
  </si>
  <si>
    <t>Szem.jell kifiz.</t>
  </si>
  <si>
    <t>Bérjárulékok</t>
  </si>
  <si>
    <t>Szem.jell. ráford.</t>
  </si>
  <si>
    <t>ÉCS</t>
  </si>
  <si>
    <t>Eredmény</t>
  </si>
  <si>
    <t>Egyéb ráfordítás</t>
  </si>
  <si>
    <t>Összes ktg., ráford.</t>
  </si>
  <si>
    <t>Kötelezettségek</t>
  </si>
  <si>
    <t>Követelések</t>
  </si>
  <si>
    <t xml:space="preserve">Repi </t>
  </si>
  <si>
    <t>Adatok eFt-ban</t>
  </si>
  <si>
    <t>ELÁBÉ</t>
  </si>
  <si>
    <t>ebből:</t>
  </si>
  <si>
    <t>Vagyonnal kapcsolatos kimutatások</t>
  </si>
  <si>
    <t>INDULÓ TŐKE</t>
  </si>
  <si>
    <t>TŐKEVÁLTOZÁS</t>
  </si>
  <si>
    <t>Tőkeváltozás előző évek módosítása miatt</t>
  </si>
  <si>
    <t>Értékcsökkenés</t>
  </si>
  <si>
    <t>Értékvesztés</t>
  </si>
  <si>
    <t>Rászorultak részére juttatott pénzbeli támogatás</t>
  </si>
  <si>
    <t>Rászorultak részére természetbeni juttatás</t>
  </si>
  <si>
    <t>TÁRGYÉVI EREDMÉNY ALAPTEVÉKENYSÉGBŐL (CÉL SZ. TEVÉKENYSÉGBŐL) ÉCS nélkül</t>
  </si>
  <si>
    <t>Változás</t>
  </si>
  <si>
    <t>%</t>
  </si>
  <si>
    <t>(eFt)</t>
  </si>
  <si>
    <t>Megjegyzés</t>
  </si>
  <si>
    <t>Megnevezés</t>
  </si>
  <si>
    <t>Saját tőke</t>
  </si>
  <si>
    <t>Nyitó</t>
  </si>
  <si>
    <t>Pénzeszközök</t>
  </si>
  <si>
    <t>Sor-szám</t>
  </si>
  <si>
    <t>Megnevezése</t>
  </si>
  <si>
    <t>Tárgyévi mérlegértékek</t>
  </si>
  <si>
    <t>Állomány   változás értéke</t>
  </si>
  <si>
    <t>Tárgy</t>
  </si>
  <si>
    <t xml:space="preserve">   Adózás előtti eredmény</t>
  </si>
  <si>
    <t>2.</t>
  </si>
  <si>
    <t>Elszámolt értékcsökkenési leírás</t>
  </si>
  <si>
    <t>3.</t>
  </si>
  <si>
    <t>Értékvesztések és visszaírások tárgyévi elszámolt összege</t>
  </si>
  <si>
    <t>Céltartalék képzés és felhasználás különbözete</t>
  </si>
  <si>
    <t>Befektetett eszközök értékesítésének eredménye</t>
  </si>
  <si>
    <t>Bruttó Cash Flow</t>
  </si>
  <si>
    <t>6.</t>
  </si>
  <si>
    <t>Társasági adó fizetési kötelezettség</t>
  </si>
  <si>
    <t>7.</t>
  </si>
  <si>
    <t>Osztalék</t>
  </si>
  <si>
    <t>8.</t>
  </si>
  <si>
    <t>Osztalékra igénybevett eredménytartalék</t>
  </si>
  <si>
    <t>Nettó Cash Flow</t>
  </si>
  <si>
    <t>9.</t>
  </si>
  <si>
    <t>Készletek állományváltozása</t>
  </si>
  <si>
    <t>10.</t>
  </si>
  <si>
    <t>Vevők állományváltozása</t>
  </si>
  <si>
    <t>11.</t>
  </si>
  <si>
    <t>Egyéb követelések állományváltozása</t>
  </si>
  <si>
    <t>12.</t>
  </si>
  <si>
    <t>Aktív időbeli elhatárolás állomány változása</t>
  </si>
  <si>
    <t>13.</t>
  </si>
  <si>
    <t>Szállítók állományváltozása</t>
  </si>
  <si>
    <t>14.</t>
  </si>
  <si>
    <t>Egyéb rövid lejáratú kötelezettségek állományváltozása</t>
  </si>
  <si>
    <t>15.</t>
  </si>
  <si>
    <t>Passzív időbeli elhatárolás állomány változása</t>
  </si>
  <si>
    <t>Operatív CF</t>
  </si>
  <si>
    <t>16.</t>
  </si>
  <si>
    <t>Befektetett eszközök beszerzése</t>
  </si>
  <si>
    <t>17.</t>
  </si>
  <si>
    <t>Befektetett eszközök eladása</t>
  </si>
  <si>
    <t>18.</t>
  </si>
  <si>
    <t>Kapott osztalék, részesedés</t>
  </si>
  <si>
    <t>Befektetési CF</t>
  </si>
  <si>
    <t>19.</t>
  </si>
  <si>
    <t>Részvénykibocsátás, tőkebevonás bevétele</t>
  </si>
  <si>
    <t>20.</t>
  </si>
  <si>
    <t>Kötvény, hitelviszonyt megtestesítő ép kibocsátásának bevétele</t>
  </si>
  <si>
    <t>21.</t>
  </si>
  <si>
    <t>Hitel és kölcsön felvétele</t>
  </si>
  <si>
    <t>22.</t>
  </si>
  <si>
    <t>Hosszú lejáratra nyújtott kölcsönök megszüntetése</t>
  </si>
  <si>
    <t>23.</t>
  </si>
  <si>
    <t>Véglegesen kapott pénzeszköz</t>
  </si>
  <si>
    <t>24.</t>
  </si>
  <si>
    <t>Részvénybevonás, tőkeleszállítás</t>
  </si>
  <si>
    <t>25.</t>
  </si>
  <si>
    <t>Kötvény, hitelviszonyt megtestesítő ép visszafizetése</t>
  </si>
  <si>
    <t>26.</t>
  </si>
  <si>
    <t>Hitel és kölcsön törlesztése</t>
  </si>
  <si>
    <t>27.</t>
  </si>
  <si>
    <t>Hosszú lejáratra nyújtott kölcsönök, bankbetétek</t>
  </si>
  <si>
    <t>28.</t>
  </si>
  <si>
    <t>Véglegesen átadott pénzeszköz</t>
  </si>
  <si>
    <t>29.</t>
  </si>
  <si>
    <t>Alapítókkal szembeni, ill. egyéb rövid lej.köt.változása</t>
  </si>
  <si>
    <t>Finanszírozási CF</t>
  </si>
  <si>
    <t>Pénzeszközök állományváltozása (rendelkezésre álló CF)</t>
  </si>
  <si>
    <t>(év/hó/nap)</t>
  </si>
  <si>
    <t>Összköltség eljárással készített eredménykimutatás</t>
  </si>
  <si>
    <t>"A" változat</t>
  </si>
  <si>
    <t>01</t>
  </si>
  <si>
    <t>02</t>
  </si>
  <si>
    <t>Egyéb bevételek</t>
  </si>
  <si>
    <t>03</t>
  </si>
  <si>
    <t xml:space="preserve">      III. sorból: visszaírt értékvesztés</t>
  </si>
  <si>
    <t>04</t>
  </si>
  <si>
    <t>05</t>
  </si>
  <si>
    <t>06</t>
  </si>
  <si>
    <t>VI.</t>
  </si>
  <si>
    <t>07</t>
  </si>
  <si>
    <t>VII.</t>
  </si>
  <si>
    <t>08</t>
  </si>
  <si>
    <t xml:space="preserve">      VII. sorból: értékvesztés</t>
  </si>
  <si>
    <t>09</t>
  </si>
  <si>
    <t>10</t>
  </si>
  <si>
    <t>VIII.</t>
  </si>
  <si>
    <t>11</t>
  </si>
  <si>
    <t>IX.</t>
  </si>
  <si>
    <t>12</t>
  </si>
  <si>
    <t>13</t>
  </si>
  <si>
    <t>14</t>
  </si>
  <si>
    <t>X.</t>
  </si>
  <si>
    <t>15</t>
  </si>
  <si>
    <t>16</t>
  </si>
  <si>
    <t>17</t>
  </si>
  <si>
    <t>F.</t>
  </si>
  <si>
    <t>ADÓZOTT EREDMÉNY (E.-XII.)</t>
  </si>
  <si>
    <t>A közzétett adatok könyvvizsgálattal nincsenek alátámasztva.</t>
  </si>
  <si>
    <t>A vállalkozás vezetője</t>
  </si>
  <si>
    <t>közhasznú egyszerűsített éves beszámolója</t>
  </si>
  <si>
    <t>Önkéntes munka</t>
  </si>
  <si>
    <t>ok</t>
  </si>
  <si>
    <t>Összes bevétel</t>
  </si>
  <si>
    <t>Összes ktg.</t>
  </si>
  <si>
    <t>Összes bevétel (1+/-2+3+4)</t>
  </si>
  <si>
    <t>Összes ráfordítás (5+6+7+8+9)</t>
  </si>
  <si>
    <t>(a 479/2016. (XII.28.) Korm.rend.4.sz.melléklete alapján)</t>
  </si>
  <si>
    <t>A tétel megnevezés</t>
  </si>
  <si>
    <t>Alaptevékenység</t>
  </si>
  <si>
    <t xml:space="preserve">   tagdíj</t>
  </si>
  <si>
    <t xml:space="preserve">   alapítótól kapott befizetés</t>
  </si>
  <si>
    <t xml:space="preserve">   támogatások</t>
  </si>
  <si>
    <t xml:space="preserve">  ebből: közhasznú tevékenység bevételei</t>
  </si>
  <si>
    <t xml:space="preserve">   ebből: vezető tisztségviselők juttatásai</t>
  </si>
  <si>
    <t xml:space="preserve">  ebből: közhasznú tevékenység ráfordításai</t>
  </si>
  <si>
    <t>Tárgyévi eredmény (C-10)</t>
  </si>
  <si>
    <t>Tájékoztató adatok</t>
  </si>
  <si>
    <t>Központi költségvetési támogatás</t>
  </si>
  <si>
    <t xml:space="preserve">   ebből: normatív támogatás</t>
  </si>
  <si>
    <t>Helyi önkormányzati költsgvetési támogatás</t>
  </si>
  <si>
    <t>Az EU strukturális alapjaipól, illetve a Kohéziós Alapból nyújtott támogatás</t>
  </si>
  <si>
    <t>Az EU költségvetéséből vagy más államtól, nemzetközi szervezettől szárm. támogatás</t>
  </si>
  <si>
    <t>Az SZJA meghatározott részének az adózó rendelkezése szerinti felhasználásról szóló 1996.évi CXXVI.tv.alapján átutalt összeg</t>
  </si>
  <si>
    <t>Közszolgáltatási bevétel</t>
  </si>
  <si>
    <t>Az egyéb szervezet vezetője (képviselő)</t>
  </si>
  <si>
    <t>Az egyszerűsített éves beszámoló eredménykimutatása egyéb szervezetnél</t>
  </si>
  <si>
    <t>(a 479/2016. (XII.28.) Korm.rend.3.sz.melléklete alapján)</t>
  </si>
  <si>
    <t>Statisztikai számjel:  19664754-9499-529-01</t>
  </si>
  <si>
    <t xml:space="preserve">6230 Soltvadkert, Vadvirág u. 7. </t>
  </si>
  <si>
    <t>Tagi kölcsön</t>
  </si>
  <si>
    <r>
      <t>Befektetett eszközök</t>
    </r>
    <r>
      <rPr>
        <sz val="10"/>
        <rFont val="Times New Roman"/>
        <family val="1"/>
      </rPr>
      <t xml:space="preserve"> (2-5. sorok)</t>
    </r>
  </si>
  <si>
    <r>
      <t>Forgóeszközök</t>
    </r>
    <r>
      <rPr>
        <sz val="10"/>
        <rFont val="Times New Roman"/>
        <family val="1"/>
      </rPr>
      <t xml:space="preserve"> (6-9. sorok)</t>
    </r>
  </si>
  <si>
    <r>
      <t xml:space="preserve">Saját tőke </t>
    </r>
    <r>
      <rPr>
        <b/>
        <sz val="9"/>
        <rFont val="Times New Roman"/>
        <family val="1"/>
      </rPr>
      <t>(12.-16.sorok)</t>
    </r>
  </si>
  <si>
    <r>
      <t>Értékesítés nettó árbevétele</t>
    </r>
    <r>
      <rPr>
        <sz val="8"/>
        <rFont val="Times New Roman"/>
        <family val="1"/>
      </rPr>
      <t xml:space="preserve"> </t>
    </r>
  </si>
  <si>
    <r>
      <t>Aktivált saját teljesítmények értéke</t>
    </r>
    <r>
      <rPr>
        <sz val="7"/>
        <rFont val="Times New Roman"/>
        <family val="1"/>
      </rPr>
      <t xml:space="preserve"> </t>
    </r>
  </si>
  <si>
    <r>
      <t>Anyagjellegű ráfordítások</t>
    </r>
    <r>
      <rPr>
        <sz val="8"/>
        <rFont val="Times New Roman"/>
        <family val="1"/>
      </rPr>
      <t xml:space="preserve"> </t>
    </r>
  </si>
  <si>
    <r>
      <t>Személyi jellegű ráfordítások</t>
    </r>
    <r>
      <rPr>
        <sz val="8"/>
        <rFont val="Times New Roman"/>
        <family val="1"/>
      </rPr>
      <t xml:space="preserve"> </t>
    </r>
  </si>
  <si>
    <r>
      <t>ÜZEMI (ÜZLETI) TEVÉKENYSÉG EREDMÉNYE</t>
    </r>
    <r>
      <rPr>
        <sz val="8"/>
        <rFont val="Times New Roman"/>
        <family val="1"/>
      </rPr>
      <t xml:space="preserve"> (I.+II.+III.-IV.-V.-VI.-VII.)</t>
    </r>
  </si>
  <si>
    <r>
      <t>Pénzügyi műveletek bevételei</t>
    </r>
    <r>
      <rPr>
        <sz val="8"/>
        <rFont val="Times New Roman"/>
        <family val="1"/>
      </rPr>
      <t xml:space="preserve"> </t>
    </r>
  </si>
  <si>
    <r>
      <t>Pénzügyi műveletek ráfordításai</t>
    </r>
    <r>
      <rPr>
        <sz val="8"/>
        <rFont val="Times New Roman"/>
        <family val="1"/>
      </rPr>
      <t xml:space="preserve"> </t>
    </r>
  </si>
  <si>
    <r>
      <t>PÉNZÜGYI MŰVELETEK EREDMÉNYE</t>
    </r>
    <r>
      <rPr>
        <sz val="8"/>
        <rFont val="Times New Roman"/>
        <family val="1"/>
      </rPr>
      <t xml:space="preserve"> (VIII.-IX.)</t>
    </r>
  </si>
  <si>
    <r>
      <t>SZOKÁSOS VÁLLALKOZÁSI EREDMÉNY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(A.+B.)</t>
    </r>
  </si>
  <si>
    <r>
      <t>ADÓZÁS ELŐTTI EREDMÉNY</t>
    </r>
    <r>
      <rPr>
        <sz val="8"/>
        <rFont val="Times New Roman"/>
        <family val="1"/>
      </rPr>
      <t xml:space="preserve"> (C.+D.)</t>
    </r>
  </si>
  <si>
    <t>KIÚT Alapítvány</t>
  </si>
  <si>
    <t>Statisztikai számjel:  19289735-9499-569-03</t>
  </si>
  <si>
    <t>Előző időszak</t>
  </si>
  <si>
    <t>Tárgyidőszak</t>
  </si>
  <si>
    <t>2021. évi terv, költségvetés</t>
  </si>
  <si>
    <t>Adomány</t>
  </si>
  <si>
    <r>
      <t xml:space="preserve">2021.12.31. </t>
    </r>
    <r>
      <rPr>
        <sz val="12"/>
        <rFont val="Times New Roman"/>
        <family val="1"/>
      </rPr>
      <t>(év / hó / nap)</t>
    </r>
  </si>
  <si>
    <t>Előző év</t>
  </si>
  <si>
    <r>
      <t xml:space="preserve">2022.12.31. </t>
    </r>
    <r>
      <rPr>
        <sz val="12"/>
        <rFont val="Times New Roman"/>
        <family val="1"/>
      </rPr>
      <t>(év / hó / nap)</t>
    </r>
  </si>
  <si>
    <t>Kapott támogatások</t>
  </si>
  <si>
    <t xml:space="preserve">Adott támogatások </t>
  </si>
  <si>
    <t>Korpás András</t>
  </si>
  <si>
    <t>Dátum</t>
  </si>
  <si>
    <t>Felelős</t>
  </si>
  <si>
    <t>Indoklás, beszámoló</t>
  </si>
  <si>
    <t>Összeg</t>
  </si>
  <si>
    <t>Balázs Ádám</t>
  </si>
  <si>
    <t>Kosztyiné</t>
  </si>
  <si>
    <t>Polgár András</t>
  </si>
  <si>
    <t>Kitől</t>
  </si>
  <si>
    <t>Turgyán Rudolf</t>
  </si>
  <si>
    <t>Adomány temetéshez családi tragédia miatt</t>
  </si>
  <si>
    <t>Költségtétel</t>
  </si>
  <si>
    <t>Költségtétel megnevezése</t>
  </si>
  <si>
    <t>Igényelt támogatás (HUF)</t>
  </si>
  <si>
    <t>Költségek indoklása, részletező magyarázata</t>
  </si>
  <si>
    <t>Adminisztráció költségei (2.1.2.)</t>
  </si>
  <si>
    <t>Banktg., számviteli és ügyviteli szolgáltatás díja</t>
  </si>
  <si>
    <t>Számviteli szolgáltatást szeretnénk igénybe venni (könyvelés, szabályzatok kialaítása, pályázatírás, kb. 150 eFt), bankköltségekre 20 eFt-t tervezünk költeni és dokumentumok szkennelésére, ügyvitelre a fennmaradó részt.</t>
  </si>
  <si>
    <t>PR, marketing, kommunikációs költségek (2.1.3.)</t>
  </si>
  <si>
    <t>Honlap létrehozása, üzemeltetése, hírlevelek készítése a támogatóknak, mobil internet előfizetés</t>
  </si>
  <si>
    <t>Honlap létrehozása, üzemeltetése (kb. 200 eFt), hírlevelek készítése a támogatóknak, évente legalább egy alaklommal (50 eFt), mobil internet előfizetés 10 hónapra kb. 60 eFt.</t>
  </si>
  <si>
    <t>Szállítás, utazás-, kiküldetés költségei (2.1.5.)</t>
  </si>
  <si>
    <t xml:space="preserve">A Kiútprogram vidéken működik, ezért önkénteseinknél, szakértőinknél ezek felmerülnek  </t>
  </si>
  <si>
    <t xml:space="preserve">A Kiútprogram vidéken működik, ezért önkénteseinknél, szakértőinknél, megbízottainknál utazási (közösségi közlekedé, vagy saját szgk.-használat) és szállásköltségek is felmerülnek majd (10 személyre számítva ez éves szinten kb. 450 eFt-ot tesz ki).   </t>
  </si>
  <si>
    <t>Egyéb beszerzések, szolgáltatások (2.1.7.)</t>
  </si>
  <si>
    <t>Tervezett szakmai projektjeink megvalósításához szakemberekre van szükségünk</t>
  </si>
  <si>
    <t xml:space="preserve">Tervezett szakmai projektjeink (kiadványok készítése, cikkek megjelentetése, adományozási programok stb.) megvalósításához szakemberekre van szükségünk, így fundraisinggel, fotózással, kommunikációval, elemzéssel, kutatással foglalkozó szakemberekre. Ezeket szolgáltatásként szeretnénk igénybe venni. </t>
  </si>
  <si>
    <t>NEAO-KP-1-2022/8-001402</t>
  </si>
  <si>
    <t>Felhasználás 2022.04.01-2023.03.31 (HUF)</t>
  </si>
  <si>
    <t>KIÚT ÉS FELZÁRKÓZÁS 2022/23</t>
  </si>
  <si>
    <t>NEA</t>
  </si>
  <si>
    <t>Budapest, 2022.01.10.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</si>
</sst>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_F_t"/>
    <numFmt numFmtId="170" formatCode="#,##0.0"/>
    <numFmt numFmtId="171" formatCode="#,##0.0000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mmm/yyyy"/>
    <numFmt numFmtId="179" formatCode="&quot;H-&quot;0000"/>
    <numFmt numFmtId="180" formatCode="#,##0.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\ &quot;Ft&quot;"/>
    <numFmt numFmtId="190" formatCode="_-* #,##0.0\ _F_t_-;\-* #,##0.0\ _F_t_-;_-* &quot;-&quot;??\ _F_t_-;_-@_-"/>
    <numFmt numFmtId="191" formatCode="_-* #,##0\ _F_t_-;\-* #,##0\ _F_t_-;_-* &quot;-&quot;??\ _F_t_-;_-@_-"/>
    <numFmt numFmtId="192" formatCode="#,##0.000000"/>
    <numFmt numFmtId="193" formatCode="[$-40E]yyyy\.\ mmmm\ dd\,\ dddd"/>
    <numFmt numFmtId="194" formatCode="yyyy/mm/dd;@"/>
    <numFmt numFmtId="195" formatCode="m\.\ d\.;@"/>
    <numFmt numFmtId="196" formatCode="[$-40E]yyyy\.\ mmmm\ d\."/>
    <numFmt numFmtId="197" formatCode="[$€-2]\ #\ ##,000_);[Red]\([$€-2]\ #\ ##,000\)"/>
    <numFmt numFmtId="198" formatCode="#,##0\ &quot;Ft&quot;;[Red]#,##0\ &quot;Ft&quot;"/>
    <numFmt numFmtId="199" formatCode="_-* #,##0\ &quot;Ft&quot;_-;\-* #,##0\ &quot;Ft&quot;_-;_-* &quot;-&quot;??\ &quot;Ft&quot;_-;_-@_-"/>
    <numFmt numFmtId="200" formatCode="[$¥€-2]\ #\ ##,000_);[Red]\([$€-2]\ #\ ##,000\)"/>
    <numFmt numFmtId="201" formatCode="[$-40E]yyyy\.\ mmmm\ d\.\,\ dddd"/>
  </numFmts>
  <fonts count="7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u val="single"/>
      <sz val="12"/>
      <color indexed="36"/>
      <name val="Times New Roman"/>
      <family val="1"/>
    </font>
    <font>
      <u val="single"/>
      <sz val="10"/>
      <color indexed="12"/>
      <name val="Tahoma"/>
      <family val="2"/>
    </font>
    <font>
      <u val="single"/>
      <sz val="12"/>
      <color indexed="12"/>
      <name val="Times New Roman"/>
      <family val="1"/>
    </font>
    <font>
      <u val="single"/>
      <sz val="10"/>
      <color indexed="3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72">
      <alignment/>
      <protection/>
    </xf>
    <xf numFmtId="0" fontId="9" fillId="0" borderId="0" xfId="72" applyFont="1" applyBorder="1" applyAlignment="1">
      <alignment/>
      <protection/>
    </xf>
    <xf numFmtId="0" fontId="3" fillId="0" borderId="0" xfId="72" applyAlignment="1">
      <alignment horizontal="center"/>
      <protection/>
    </xf>
    <xf numFmtId="0" fontId="3" fillId="0" borderId="0" xfId="72" applyBorder="1">
      <alignment/>
      <protection/>
    </xf>
    <xf numFmtId="0" fontId="3" fillId="0" borderId="0" xfId="72" applyAlignment="1">
      <alignment horizontal="center" vertical="center" wrapText="1"/>
      <protection/>
    </xf>
    <xf numFmtId="0" fontId="1" fillId="0" borderId="0" xfId="0" applyFont="1" applyAlignment="1">
      <alignment horizontal="justify" vertical="top" wrapText="1"/>
    </xf>
    <xf numFmtId="0" fontId="3" fillId="0" borderId="0" xfId="72" applyFont="1">
      <alignment/>
      <protection/>
    </xf>
    <xf numFmtId="0" fontId="3" fillId="0" borderId="0" xfId="60">
      <alignment/>
      <protection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3" fillId="0" borderId="0" xfId="60" applyNumberFormat="1">
      <alignment/>
      <protection/>
    </xf>
    <xf numFmtId="0" fontId="1" fillId="33" borderId="0" xfId="60" applyFont="1" applyFill="1" applyAlignment="1">
      <alignment horizontal="center" vertical="center" wrapText="1"/>
      <protection/>
    </xf>
    <xf numFmtId="0" fontId="3" fillId="0" borderId="0" xfId="60" applyFont="1">
      <alignment/>
      <protection/>
    </xf>
    <xf numFmtId="0" fontId="10" fillId="0" borderId="0" xfId="60" applyFont="1">
      <alignment/>
      <protection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7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9" fillId="0" borderId="10" xfId="72" applyFont="1" applyBorder="1" applyAlignment="1">
      <alignment horizontal="left" vertical="center"/>
      <protection/>
    </xf>
    <xf numFmtId="3" fontId="1" fillId="0" borderId="10" xfId="72" applyNumberFormat="1" applyFont="1" applyBorder="1" applyAlignment="1">
      <alignment horizontal="right" vertical="center"/>
      <protection/>
    </xf>
    <xf numFmtId="0" fontId="1" fillId="0" borderId="10" xfId="72" applyFont="1" applyBorder="1" applyAlignment="1">
      <alignment horizontal="right" vertical="center"/>
      <protection/>
    </xf>
    <xf numFmtId="10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72" applyFont="1" applyBorder="1" applyAlignment="1">
      <alignment horizontal="left" vertical="center"/>
      <protection/>
    </xf>
    <xf numFmtId="0" fontId="1" fillId="0" borderId="10" xfId="0" applyFont="1" applyBorder="1" applyAlignment="1">
      <alignment vertical="center"/>
    </xf>
    <xf numFmtId="0" fontId="1" fillId="0" borderId="10" xfId="72" applyFont="1" applyBorder="1" applyAlignment="1">
      <alignment horizontal="left" vertical="center" indent="3"/>
      <protection/>
    </xf>
    <xf numFmtId="0" fontId="1" fillId="0" borderId="10" xfId="72" applyFont="1" applyFill="1" applyBorder="1" applyAlignment="1">
      <alignment horizontal="left" vertical="center" indent="3"/>
      <protection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72" applyFont="1" applyBorder="1" applyAlignment="1">
      <alignment horizontal="left" vertical="center" wrapText="1" indent="3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 vertical="top" wrapText="1"/>
    </xf>
    <xf numFmtId="0" fontId="12" fillId="0" borderId="0" xfId="60" applyFont="1">
      <alignment/>
      <protection/>
    </xf>
    <xf numFmtId="0" fontId="21" fillId="0" borderId="11" xfId="60" applyFont="1" applyBorder="1" applyAlignment="1">
      <alignment horizontal="right"/>
      <protection/>
    </xf>
    <xf numFmtId="0" fontId="12" fillId="0" borderId="11" xfId="60" applyFont="1" applyBorder="1" applyAlignment="1">
      <alignment horizontal="right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/>
      <protection/>
    </xf>
    <xf numFmtId="194" fontId="22" fillId="0" borderId="10" xfId="60" applyNumberFormat="1" applyFont="1" applyBorder="1" applyAlignment="1">
      <alignment horizontal="center" vertical="center" wrapText="1"/>
      <protection/>
    </xf>
    <xf numFmtId="14" fontId="22" fillId="0" borderId="10" xfId="60" applyNumberFormat="1" applyFont="1" applyBorder="1" applyAlignment="1">
      <alignment horizontal="center" vertical="center" wrapText="1"/>
      <protection/>
    </xf>
    <xf numFmtId="3" fontId="11" fillId="0" borderId="10" xfId="60" applyNumberFormat="1" applyFont="1" applyBorder="1" applyAlignment="1">
      <alignment horizontal="center" vertical="center"/>
      <protection/>
    </xf>
    <xf numFmtId="0" fontId="11" fillId="0" borderId="10" xfId="60" applyFont="1" applyBorder="1" applyAlignment="1">
      <alignment vertical="center"/>
      <protection/>
    </xf>
    <xf numFmtId="3" fontId="11" fillId="0" borderId="10" xfId="60" applyNumberFormat="1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17" fillId="0" borderId="10" xfId="60" applyFont="1" applyBorder="1" applyAlignment="1">
      <alignment vertical="center"/>
      <protection/>
    </xf>
    <xf numFmtId="3" fontId="17" fillId="0" borderId="10" xfId="60" applyNumberFormat="1" applyFont="1" applyBorder="1" applyAlignment="1">
      <alignment vertical="center"/>
      <protection/>
    </xf>
    <xf numFmtId="3" fontId="13" fillId="0" borderId="10" xfId="60" applyNumberFormat="1" applyFont="1" applyBorder="1" applyAlignment="1">
      <alignment horizontal="center" vertical="center"/>
      <protection/>
    </xf>
    <xf numFmtId="0" fontId="13" fillId="0" borderId="10" xfId="60" applyFont="1" applyBorder="1" applyAlignment="1">
      <alignment vertical="center"/>
      <protection/>
    </xf>
    <xf numFmtId="3" fontId="13" fillId="0" borderId="10" xfId="60" applyNumberFormat="1" applyFont="1" applyBorder="1" applyAlignment="1">
      <alignment horizontal="right" vertical="center"/>
      <protection/>
    </xf>
    <xf numFmtId="3" fontId="13" fillId="0" borderId="10" xfId="60" applyNumberFormat="1" applyFont="1" applyBorder="1" applyAlignment="1">
      <alignment vertical="center"/>
      <protection/>
    </xf>
    <xf numFmtId="3" fontId="11" fillId="0" borderId="10" xfId="60" applyNumberFormat="1" applyFont="1" applyBorder="1" applyAlignment="1">
      <alignment horizontal="right" vertical="center"/>
      <protection/>
    </xf>
    <xf numFmtId="3" fontId="23" fillId="0" borderId="10" xfId="60" applyNumberFormat="1" applyFont="1" applyBorder="1" applyAlignment="1">
      <alignment vertical="center"/>
      <protection/>
    </xf>
    <xf numFmtId="3" fontId="16" fillId="0" borderId="10" xfId="60" applyNumberFormat="1" applyFont="1" applyBorder="1" applyAlignment="1">
      <alignment horizontal="center" vertical="center"/>
      <protection/>
    </xf>
    <xf numFmtId="0" fontId="1" fillId="0" borderId="0" xfId="0" applyFont="1" applyAlignment="1">
      <alignment vertical="center" wrapText="1"/>
    </xf>
    <xf numFmtId="169" fontId="1" fillId="0" borderId="0" xfId="0" applyNumberFormat="1" applyFont="1" applyAlignment="1">
      <alignment vertical="center" wrapText="1"/>
    </xf>
    <xf numFmtId="0" fontId="3" fillId="0" borderId="0" xfId="73" applyBorder="1">
      <alignment/>
      <protection/>
    </xf>
    <xf numFmtId="0" fontId="3" fillId="0" borderId="0" xfId="73" applyAlignment="1">
      <alignment vertical="center"/>
      <protection/>
    </xf>
    <xf numFmtId="49" fontId="3" fillId="0" borderId="0" xfId="73" applyNumberFormat="1" applyAlignment="1">
      <alignment vertical="center"/>
      <protection/>
    </xf>
    <xf numFmtId="0" fontId="3" fillId="0" borderId="0" xfId="73">
      <alignment/>
      <protection/>
    </xf>
    <xf numFmtId="0" fontId="3" fillId="0" borderId="14" xfId="73" applyBorder="1" applyAlignment="1">
      <alignment horizontal="center" vertical="center" wrapText="1"/>
      <protection/>
    </xf>
    <xf numFmtId="0" fontId="3" fillId="0" borderId="0" xfId="73" applyAlignment="1">
      <alignment horizontal="center" vertical="center" wrapText="1"/>
      <protection/>
    </xf>
    <xf numFmtId="0" fontId="3" fillId="0" borderId="0" xfId="73" applyFont="1" applyBorder="1" applyAlignment="1">
      <alignment vertical="center"/>
      <protection/>
    </xf>
    <xf numFmtId="49" fontId="3" fillId="0" borderId="0" xfId="73" applyNumberFormat="1">
      <alignment/>
      <protection/>
    </xf>
    <xf numFmtId="0" fontId="15" fillId="0" borderId="0" xfId="70" applyFont="1" applyBorder="1" applyAlignment="1">
      <alignment vertical="center" wrapText="1"/>
      <protection/>
    </xf>
    <xf numFmtId="0" fontId="14" fillId="0" borderId="0" xfId="70" applyFont="1" applyBorder="1" applyAlignment="1">
      <alignment vertical="center" wrapText="1"/>
      <protection/>
    </xf>
    <xf numFmtId="3" fontId="10" fillId="0" borderId="0" xfId="60" applyNumberFormat="1" applyFont="1">
      <alignment/>
      <protection/>
    </xf>
    <xf numFmtId="0" fontId="15" fillId="0" borderId="15" xfId="70" applyFont="1" applyBorder="1" applyAlignment="1">
      <alignment vertical="center" wrapText="1"/>
      <protection/>
    </xf>
    <xf numFmtId="0" fontId="15" fillId="0" borderId="10" xfId="70" applyFont="1" applyBorder="1" applyAlignment="1">
      <alignment vertical="center" wrapText="1"/>
      <protection/>
    </xf>
    <xf numFmtId="0" fontId="12" fillId="0" borderId="0" xfId="70">
      <alignment/>
      <protection/>
    </xf>
    <xf numFmtId="0" fontId="14" fillId="0" borderId="16" xfId="70" applyFont="1" applyBorder="1" applyAlignment="1">
      <alignment horizontal="center" vertical="center" wrapText="1"/>
      <protection/>
    </xf>
    <xf numFmtId="0" fontId="14" fillId="0" borderId="10" xfId="70" applyFont="1" applyBorder="1" applyAlignment="1">
      <alignment horizontal="center" vertical="center" wrapText="1"/>
      <protection/>
    </xf>
    <xf numFmtId="0" fontId="14" fillId="0" borderId="10" xfId="70" applyFont="1" applyBorder="1" applyAlignment="1">
      <alignment vertical="center" wrapText="1"/>
      <protection/>
    </xf>
    <xf numFmtId="3" fontId="14" fillId="0" borderId="10" xfId="70" applyNumberFormat="1" applyFont="1" applyBorder="1" applyAlignment="1">
      <alignment horizontal="right" vertical="center" wrapText="1"/>
      <protection/>
    </xf>
    <xf numFmtId="3" fontId="15" fillId="0" borderId="10" xfId="70" applyNumberFormat="1" applyFont="1" applyBorder="1" applyAlignment="1">
      <alignment horizontal="right" vertical="center" wrapText="1"/>
      <protection/>
    </xf>
    <xf numFmtId="3" fontId="12" fillId="0" borderId="0" xfId="70" applyNumberFormat="1">
      <alignment/>
      <protection/>
    </xf>
    <xf numFmtId="0" fontId="27" fillId="0" borderId="0" xfId="70" applyFont="1">
      <alignment/>
      <protection/>
    </xf>
    <xf numFmtId="3" fontId="14" fillId="0" borderId="17" xfId="70" applyNumberFormat="1" applyFont="1" applyBorder="1" applyAlignment="1">
      <alignment horizontal="right" vertical="center" wrapText="1"/>
      <protection/>
    </xf>
    <xf numFmtId="3" fontId="14" fillId="0" borderId="0" xfId="70" applyNumberFormat="1" applyFont="1" applyBorder="1" applyAlignment="1">
      <alignment horizontal="right" vertical="center" wrapText="1"/>
      <protection/>
    </xf>
    <xf numFmtId="0" fontId="1" fillId="0" borderId="0" xfId="70" applyFont="1" applyBorder="1" applyAlignment="1">
      <alignment horizontal="right" vertical="center" wrapText="1"/>
      <protection/>
    </xf>
    <xf numFmtId="3" fontId="1" fillId="0" borderId="0" xfId="69" applyNumberFormat="1" applyFont="1">
      <alignment/>
      <protection/>
    </xf>
    <xf numFmtId="0" fontId="12" fillId="0" borderId="0" xfId="70" applyBorder="1" applyAlignment="1">
      <alignment/>
      <protection/>
    </xf>
    <xf numFmtId="3" fontId="27" fillId="0" borderId="0" xfId="70" applyNumberFormat="1" applyFont="1">
      <alignment/>
      <protection/>
    </xf>
    <xf numFmtId="0" fontId="1" fillId="0" borderId="0" xfId="73" applyFont="1" applyBorder="1" applyAlignment="1">
      <alignment vertical="center"/>
      <protection/>
    </xf>
    <xf numFmtId="0" fontId="19" fillId="0" borderId="0" xfId="70" applyFont="1" applyFill="1" applyBorder="1" applyAlignment="1">
      <alignment horizontal="center" vertical="center"/>
      <protection/>
    </xf>
    <xf numFmtId="0" fontId="19" fillId="0" borderId="0" xfId="70" applyFont="1" applyFill="1" applyBorder="1" applyAlignment="1">
      <alignment horizontal="center"/>
      <protection/>
    </xf>
    <xf numFmtId="0" fontId="1" fillId="0" borderId="0" xfId="70" applyFont="1">
      <alignment/>
      <protection/>
    </xf>
    <xf numFmtId="0" fontId="1" fillId="0" borderId="0" xfId="70" applyFont="1" applyBorder="1" applyAlignment="1">
      <alignment/>
      <protection/>
    </xf>
    <xf numFmtId="0" fontId="1" fillId="0" borderId="0" xfId="70" applyFont="1" applyAlignment="1">
      <alignment/>
      <protection/>
    </xf>
    <xf numFmtId="0" fontId="2" fillId="0" borderId="0" xfId="70" applyFont="1" applyBorder="1">
      <alignment/>
      <protection/>
    </xf>
    <xf numFmtId="0" fontId="18" fillId="0" borderId="0" xfId="70" applyFont="1" applyBorder="1">
      <alignment/>
      <protection/>
    </xf>
    <xf numFmtId="0" fontId="1" fillId="0" borderId="0" xfId="70" applyFont="1" applyBorder="1">
      <alignment/>
      <protection/>
    </xf>
    <xf numFmtId="0" fontId="18" fillId="0" borderId="0" xfId="70" applyFont="1" applyBorder="1" applyAlignment="1">
      <alignment horizontal="left" vertical="center"/>
      <protection/>
    </xf>
    <xf numFmtId="0" fontId="1" fillId="0" borderId="0" xfId="70" applyFont="1" applyAlignment="1">
      <alignment horizontal="left" vertical="center"/>
      <protection/>
    </xf>
    <xf numFmtId="0" fontId="2" fillId="0" borderId="0" xfId="70" applyFont="1">
      <alignment/>
      <protection/>
    </xf>
    <xf numFmtId="0" fontId="19" fillId="0" borderId="10" xfId="70" applyFont="1" applyBorder="1" applyAlignment="1">
      <alignment horizontal="center" vertical="center" wrapText="1"/>
      <protection/>
    </xf>
    <xf numFmtId="0" fontId="19" fillId="0" borderId="10" xfId="70" applyFont="1" applyBorder="1" applyAlignment="1">
      <alignment horizontal="center" vertical="center"/>
      <protection/>
    </xf>
    <xf numFmtId="0" fontId="19" fillId="0" borderId="10" xfId="70" applyFont="1" applyBorder="1" applyAlignment="1">
      <alignment horizontal="center"/>
      <protection/>
    </xf>
    <xf numFmtId="0" fontId="19" fillId="0" borderId="10" xfId="70" applyFont="1" applyFill="1" applyBorder="1" applyAlignment="1">
      <alignment horizontal="center" vertical="center" wrapText="1"/>
      <protection/>
    </xf>
    <xf numFmtId="0" fontId="28" fillId="0" borderId="10" xfId="70" applyFont="1" applyFill="1" applyBorder="1" applyAlignment="1">
      <alignment horizontal="center"/>
      <protection/>
    </xf>
    <xf numFmtId="0" fontId="19" fillId="0" borderId="10" xfId="70" applyFont="1" applyFill="1" applyBorder="1" applyAlignment="1">
      <alignment horizontal="center"/>
      <protection/>
    </xf>
    <xf numFmtId="0" fontId="19" fillId="0" borderId="17" xfId="70" applyFont="1" applyFill="1" applyBorder="1" applyAlignment="1">
      <alignment horizontal="center"/>
      <protection/>
    </xf>
    <xf numFmtId="0" fontId="14" fillId="0" borderId="17" xfId="70" applyFont="1" applyBorder="1" applyAlignment="1">
      <alignment vertical="center" wrapText="1"/>
      <protection/>
    </xf>
    <xf numFmtId="0" fontId="19" fillId="0" borderId="10" xfId="70" applyFont="1" applyFill="1" applyBorder="1" applyAlignment="1">
      <alignment horizontal="center" vertical="center"/>
      <protection/>
    </xf>
    <xf numFmtId="0" fontId="1" fillId="0" borderId="15" xfId="70" applyFont="1" applyFill="1" applyBorder="1" applyAlignment="1">
      <alignment horizontal="left" vertical="center"/>
      <protection/>
    </xf>
    <xf numFmtId="3" fontId="14" fillId="0" borderId="15" xfId="70" applyNumberFormat="1" applyFont="1" applyBorder="1" applyAlignment="1">
      <alignment horizontal="right" vertical="center" wrapText="1"/>
      <protection/>
    </xf>
    <xf numFmtId="3" fontId="2" fillId="0" borderId="0" xfId="70" applyNumberFormat="1" applyFont="1" applyBorder="1">
      <alignment/>
      <protection/>
    </xf>
    <xf numFmtId="0" fontId="2" fillId="0" borderId="0" xfId="70" applyFont="1" applyFill="1" applyBorder="1" applyAlignment="1">
      <alignment horizontal="center"/>
      <protection/>
    </xf>
    <xf numFmtId="0" fontId="2" fillId="0" borderId="0" xfId="70" applyFont="1" applyFill="1" applyBorder="1">
      <alignment/>
      <protection/>
    </xf>
    <xf numFmtId="0" fontId="1" fillId="0" borderId="11" xfId="70" applyFont="1" applyBorder="1" applyAlignment="1">
      <alignment/>
      <protection/>
    </xf>
    <xf numFmtId="0" fontId="26" fillId="0" borderId="0" xfId="0" applyFont="1" applyAlignment="1">
      <alignment/>
    </xf>
    <xf numFmtId="0" fontId="1" fillId="0" borderId="18" xfId="72" applyFont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" fillId="0" borderId="0" xfId="60" applyFont="1">
      <alignment/>
      <protection/>
    </xf>
    <xf numFmtId="0" fontId="19" fillId="0" borderId="0" xfId="60" applyFont="1">
      <alignment/>
      <protection/>
    </xf>
    <xf numFmtId="0" fontId="1" fillId="0" borderId="17" xfId="72" applyFont="1" applyBorder="1">
      <alignment/>
      <protection/>
    </xf>
    <xf numFmtId="0" fontId="1" fillId="0" borderId="0" xfId="72" applyFont="1" applyBorder="1" applyAlignment="1">
      <alignment horizontal="center" vertical="center"/>
      <protection/>
    </xf>
    <xf numFmtId="0" fontId="1" fillId="0" borderId="0" xfId="72" applyFont="1">
      <alignment/>
      <protection/>
    </xf>
    <xf numFmtId="0" fontId="19" fillId="0" borderId="19" xfId="72" applyFont="1" applyFill="1" applyBorder="1" applyAlignment="1">
      <alignment horizontal="center" vertical="center"/>
      <protection/>
    </xf>
    <xf numFmtId="0" fontId="19" fillId="0" borderId="20" xfId="72" applyFont="1" applyFill="1" applyBorder="1" applyAlignment="1">
      <alignment horizontal="center" vertical="center"/>
      <protection/>
    </xf>
    <xf numFmtId="0" fontId="19" fillId="0" borderId="20" xfId="72" applyFont="1" applyBorder="1" applyAlignment="1">
      <alignment vertical="center"/>
      <protection/>
    </xf>
    <xf numFmtId="0" fontId="19" fillId="0" borderId="21" xfId="72" applyFont="1" applyFill="1" applyBorder="1" applyAlignment="1">
      <alignment horizontal="center" vertical="center"/>
      <protection/>
    </xf>
    <xf numFmtId="0" fontId="1" fillId="0" borderId="0" xfId="72" applyFont="1" applyAlignment="1">
      <alignment vertical="center"/>
      <protection/>
    </xf>
    <xf numFmtId="0" fontId="1" fillId="0" borderId="0" xfId="72" applyFont="1" applyBorder="1" applyAlignment="1">
      <alignment horizontal="center"/>
      <protection/>
    </xf>
    <xf numFmtId="0" fontId="1" fillId="0" borderId="0" xfId="72" applyFont="1" applyBorder="1">
      <alignment/>
      <protection/>
    </xf>
    <xf numFmtId="0" fontId="1" fillId="0" borderId="11" xfId="72" applyFont="1" applyBorder="1">
      <alignment/>
      <protection/>
    </xf>
    <xf numFmtId="0" fontId="1" fillId="0" borderId="0" xfId="72" applyFont="1" applyFill="1" applyBorder="1">
      <alignment/>
      <protection/>
    </xf>
    <xf numFmtId="0" fontId="19" fillId="0" borderId="19" xfId="72" applyFont="1" applyBorder="1" applyAlignment="1">
      <alignment horizontal="center" vertical="center"/>
      <protection/>
    </xf>
    <xf numFmtId="0" fontId="19" fillId="0" borderId="22" xfId="72" applyFont="1" applyBorder="1" applyAlignment="1">
      <alignment horizontal="center" vertical="center"/>
      <protection/>
    </xf>
    <xf numFmtId="0" fontId="1" fillId="0" borderId="0" xfId="72" applyFont="1" applyAlignment="1">
      <alignment horizontal="center" vertical="center"/>
      <protection/>
    </xf>
    <xf numFmtId="0" fontId="19" fillId="0" borderId="11" xfId="72" applyFont="1" applyBorder="1" applyAlignment="1">
      <alignment vertical="center"/>
      <protection/>
    </xf>
    <xf numFmtId="0" fontId="1" fillId="0" borderId="11" xfId="72" applyFont="1" applyBorder="1" applyAlignment="1">
      <alignment vertical="center"/>
      <protection/>
    </xf>
    <xf numFmtId="0" fontId="1" fillId="0" borderId="0" xfId="72" applyFont="1" applyBorder="1" applyAlignment="1">
      <alignment vertical="center"/>
      <protection/>
    </xf>
    <xf numFmtId="0" fontId="18" fillId="0" borderId="0" xfId="72" applyFont="1" applyAlignment="1">
      <alignment horizontal="center" vertical="center"/>
      <protection/>
    </xf>
    <xf numFmtId="0" fontId="18" fillId="0" borderId="0" xfId="72" applyFont="1" applyBorder="1" applyAlignment="1">
      <alignment horizontal="center" vertical="center"/>
      <protection/>
    </xf>
    <xf numFmtId="0" fontId="21" fillId="0" borderId="0" xfId="72" applyFont="1" applyBorder="1" applyAlignment="1">
      <alignment vertical="center"/>
      <protection/>
    </xf>
    <xf numFmtId="0" fontId="21" fillId="0" borderId="0" xfId="72" applyFont="1" applyAlignment="1">
      <alignment vertical="center"/>
      <protection/>
    </xf>
    <xf numFmtId="0" fontId="28" fillId="0" borderId="23" xfId="72" applyFont="1" applyBorder="1" applyAlignment="1">
      <alignment horizontal="center" vertical="center" wrapText="1"/>
      <protection/>
    </xf>
    <xf numFmtId="0" fontId="19" fillId="0" borderId="24" xfId="72" applyFont="1" applyBorder="1" applyAlignment="1">
      <alignment horizontal="center" vertical="center" wrapText="1"/>
      <protection/>
    </xf>
    <xf numFmtId="0" fontId="32" fillId="0" borderId="25" xfId="72" applyFont="1" applyBorder="1" applyAlignment="1">
      <alignment horizontal="center" vertical="center"/>
      <protection/>
    </xf>
    <xf numFmtId="0" fontId="32" fillId="0" borderId="18" xfId="72" applyFont="1" applyBorder="1" applyAlignment="1">
      <alignment vertical="center"/>
      <protection/>
    </xf>
    <xf numFmtId="0" fontId="19" fillId="0" borderId="0" xfId="72" applyFont="1">
      <alignment/>
      <protection/>
    </xf>
    <xf numFmtId="0" fontId="28" fillId="0" borderId="25" xfId="72" applyFont="1" applyBorder="1" applyAlignment="1">
      <alignment horizontal="center" vertical="center"/>
      <protection/>
    </xf>
    <xf numFmtId="0" fontId="19" fillId="0" borderId="18" xfId="72" applyFont="1" applyBorder="1" applyAlignment="1">
      <alignment horizontal="center" vertical="center"/>
      <protection/>
    </xf>
    <xf numFmtId="0" fontId="1" fillId="0" borderId="0" xfId="72" applyFont="1" applyAlignment="1">
      <alignment horizontal="center" vertical="center" wrapText="1"/>
      <protection/>
    </xf>
    <xf numFmtId="0" fontId="19" fillId="0" borderId="0" xfId="72" applyFont="1" applyAlignment="1">
      <alignment horizontal="center" vertical="center" wrapText="1"/>
      <protection/>
    </xf>
    <xf numFmtId="3" fontId="1" fillId="0" borderId="0" xfId="72" applyNumberFormat="1" applyFont="1">
      <alignment/>
      <protection/>
    </xf>
    <xf numFmtId="169" fontId="1" fillId="0" borderId="0" xfId="72" applyNumberFormat="1" applyFont="1">
      <alignment/>
      <protection/>
    </xf>
    <xf numFmtId="0" fontId="28" fillId="0" borderId="26" xfId="72" applyFont="1" applyBorder="1" applyAlignment="1">
      <alignment horizontal="center" vertical="center"/>
      <protection/>
    </xf>
    <xf numFmtId="10" fontId="1" fillId="0" borderId="0" xfId="72" applyNumberFormat="1" applyFont="1">
      <alignment/>
      <protection/>
    </xf>
    <xf numFmtId="0" fontId="28" fillId="0" borderId="0" xfId="72" applyFont="1" applyBorder="1" applyAlignment="1">
      <alignment horizontal="center" vertical="center"/>
      <protection/>
    </xf>
    <xf numFmtId="0" fontId="28" fillId="0" borderId="0" xfId="72" applyFont="1" applyBorder="1" applyAlignment="1">
      <alignment vertical="center" wrapText="1"/>
      <protection/>
    </xf>
    <xf numFmtId="0" fontId="32" fillId="0" borderId="0" xfId="72" applyFont="1" applyBorder="1" applyAlignment="1">
      <alignment vertical="center" wrapText="1"/>
      <protection/>
    </xf>
    <xf numFmtId="169" fontId="19" fillId="0" borderId="0" xfId="72" applyNumberFormat="1" applyFont="1" applyBorder="1" applyAlignment="1">
      <alignment horizontal="right" vertical="center"/>
      <protection/>
    </xf>
    <xf numFmtId="169" fontId="19" fillId="0" borderId="27" xfId="72" applyNumberFormat="1" applyFont="1" applyBorder="1" applyAlignment="1">
      <alignment horizontal="right" vertical="center"/>
      <protection/>
    </xf>
    <xf numFmtId="0" fontId="1" fillId="0" borderId="0" xfId="72" applyFont="1" applyBorder="1" applyAlignment="1">
      <alignment horizontal="left" vertical="center"/>
      <protection/>
    </xf>
    <xf numFmtId="0" fontId="19" fillId="0" borderId="0" xfId="72" applyFont="1" applyBorder="1" applyAlignment="1">
      <alignment vertical="center" wrapText="1"/>
      <protection/>
    </xf>
    <xf numFmtId="0" fontId="1" fillId="0" borderId="0" xfId="72" applyFont="1" applyBorder="1" applyAlignment="1">
      <alignment vertical="center" wrapText="1"/>
      <protection/>
    </xf>
    <xf numFmtId="0" fontId="1" fillId="0" borderId="0" xfId="72" applyFont="1" applyAlignment="1">
      <alignment horizontal="left"/>
      <protection/>
    </xf>
    <xf numFmtId="0" fontId="1" fillId="0" borderId="28" xfId="72" applyFont="1" applyBorder="1" applyAlignment="1">
      <alignment/>
      <protection/>
    </xf>
    <xf numFmtId="0" fontId="1" fillId="0" borderId="28" xfId="72" applyFont="1" applyBorder="1">
      <alignment/>
      <protection/>
    </xf>
    <xf numFmtId="0" fontId="19" fillId="0" borderId="19" xfId="73" applyFont="1" applyBorder="1" applyAlignment="1">
      <alignment horizontal="center" vertical="center"/>
      <protection/>
    </xf>
    <xf numFmtId="0" fontId="19" fillId="0" borderId="22" xfId="73" applyFont="1" applyBorder="1" applyAlignment="1">
      <alignment horizontal="center" vertical="center"/>
      <protection/>
    </xf>
    <xf numFmtId="0" fontId="1" fillId="0" borderId="0" xfId="73" applyFont="1" applyAlignment="1">
      <alignment vertical="center"/>
      <protection/>
    </xf>
    <xf numFmtId="49" fontId="1" fillId="0" borderId="0" xfId="73" applyNumberFormat="1" applyFont="1" applyAlignment="1">
      <alignment vertical="center"/>
      <protection/>
    </xf>
    <xf numFmtId="0" fontId="1" fillId="0" borderId="0" xfId="73" applyFont="1">
      <alignment/>
      <protection/>
    </xf>
    <xf numFmtId="0" fontId="1" fillId="0" borderId="0" xfId="73" applyFont="1" applyAlignment="1">
      <alignment horizontal="center" vertical="center"/>
      <protection/>
    </xf>
    <xf numFmtId="0" fontId="1" fillId="0" borderId="0" xfId="73" applyFont="1" applyBorder="1" applyAlignment="1">
      <alignment horizontal="center" vertical="center"/>
      <protection/>
    </xf>
    <xf numFmtId="0" fontId="18" fillId="0" borderId="0" xfId="73" applyFont="1" applyAlignment="1">
      <alignment horizontal="left" vertical="center"/>
      <protection/>
    </xf>
    <xf numFmtId="0" fontId="1" fillId="0" borderId="0" xfId="73" applyFont="1" applyAlignment="1">
      <alignment horizontal="left" vertical="center"/>
      <protection/>
    </xf>
    <xf numFmtId="14" fontId="18" fillId="0" borderId="0" xfId="73" applyNumberFormat="1" applyFont="1" applyBorder="1" applyAlignment="1">
      <alignment horizontal="center" vertical="center"/>
      <protection/>
    </xf>
    <xf numFmtId="0" fontId="18" fillId="0" borderId="0" xfId="73" applyFont="1" applyBorder="1" applyAlignment="1">
      <alignment horizontal="center" vertical="center"/>
      <protection/>
    </xf>
    <xf numFmtId="0" fontId="18" fillId="0" borderId="0" xfId="73" applyFont="1" applyAlignment="1">
      <alignment horizontal="center" vertical="center"/>
      <protection/>
    </xf>
    <xf numFmtId="0" fontId="35" fillId="0" borderId="23" xfId="73" applyFont="1" applyBorder="1" applyAlignment="1">
      <alignment horizontal="center" vertical="center" wrapText="1"/>
      <protection/>
    </xf>
    <xf numFmtId="0" fontId="19" fillId="0" borderId="24" xfId="73" applyFont="1" applyBorder="1" applyAlignment="1">
      <alignment horizontal="center" vertical="center" wrapText="1"/>
      <protection/>
    </xf>
    <xf numFmtId="49" fontId="1" fillId="34" borderId="0" xfId="73" applyNumberFormat="1" applyFont="1" applyFill="1" applyAlignment="1">
      <alignment horizontal="center" vertical="center" wrapText="1"/>
      <protection/>
    </xf>
    <xf numFmtId="0" fontId="1" fillId="0" borderId="0" xfId="73" applyFont="1" applyAlignment="1">
      <alignment horizontal="center" vertical="center" wrapText="1"/>
      <protection/>
    </xf>
    <xf numFmtId="0" fontId="19" fillId="0" borderId="29" xfId="73" applyFont="1" applyBorder="1" applyAlignment="1">
      <alignment horizontal="center" vertical="center"/>
      <protection/>
    </xf>
    <xf numFmtId="0" fontId="19" fillId="0" borderId="18" xfId="73" applyFont="1" applyBorder="1" applyAlignment="1">
      <alignment vertical="center"/>
      <protection/>
    </xf>
    <xf numFmtId="49" fontId="1" fillId="34" borderId="0" xfId="73" applyNumberFormat="1" applyFont="1" applyFill="1" applyAlignment="1">
      <alignment vertical="center"/>
      <protection/>
    </xf>
    <xf numFmtId="0" fontId="19" fillId="0" borderId="30" xfId="73" applyFont="1" applyBorder="1" applyAlignment="1">
      <alignment vertical="center"/>
      <protection/>
    </xf>
    <xf numFmtId="49" fontId="1" fillId="34" borderId="0" xfId="73" applyNumberFormat="1" applyFont="1" applyFill="1" applyAlignment="1">
      <alignment horizontal="center" vertical="center"/>
      <protection/>
    </xf>
    <xf numFmtId="0" fontId="1" fillId="0" borderId="31" xfId="73" applyFont="1" applyBorder="1" applyAlignment="1">
      <alignment horizontal="center" vertical="center"/>
      <protection/>
    </xf>
    <xf numFmtId="0" fontId="1" fillId="0" borderId="32" xfId="73" applyFont="1" applyBorder="1" applyAlignment="1">
      <alignment vertical="center"/>
      <protection/>
    </xf>
    <xf numFmtId="0" fontId="1" fillId="0" borderId="33" xfId="73" applyFont="1" applyBorder="1" applyAlignment="1">
      <alignment horizontal="center" vertical="center"/>
      <protection/>
    </xf>
    <xf numFmtId="0" fontId="1" fillId="0" borderId="34" xfId="73" applyFont="1" applyBorder="1" applyAlignment="1">
      <alignment vertical="center"/>
      <protection/>
    </xf>
    <xf numFmtId="0" fontId="1" fillId="0" borderId="30" xfId="73" applyFont="1" applyBorder="1" applyAlignment="1">
      <alignment horizontal="center" vertical="center"/>
      <protection/>
    </xf>
    <xf numFmtId="0" fontId="19" fillId="0" borderId="30" xfId="73" applyFont="1" applyBorder="1" applyAlignment="1">
      <alignment horizontal="center" vertical="center"/>
      <protection/>
    </xf>
    <xf numFmtId="0" fontId="19" fillId="0" borderId="33" xfId="73" applyFont="1" applyBorder="1" applyAlignment="1">
      <alignment horizontal="center" vertical="center"/>
      <protection/>
    </xf>
    <xf numFmtId="0" fontId="19" fillId="0" borderId="34" xfId="73" applyFont="1" applyBorder="1" applyAlignment="1">
      <alignment horizontal="center" vertical="center"/>
      <protection/>
    </xf>
    <xf numFmtId="0" fontId="19" fillId="0" borderId="0" xfId="73" applyFont="1" applyBorder="1" applyAlignment="1">
      <alignment horizontal="center" vertical="center"/>
      <protection/>
    </xf>
    <xf numFmtId="0" fontId="19" fillId="0" borderId="0" xfId="73" applyFont="1" applyBorder="1" applyAlignment="1">
      <alignment horizontal="left" vertical="center"/>
      <protection/>
    </xf>
    <xf numFmtId="169" fontId="19" fillId="0" borderId="0" xfId="73" applyNumberFormat="1" applyFont="1" applyBorder="1" applyAlignment="1">
      <alignment horizontal="right" vertical="center"/>
      <protection/>
    </xf>
    <xf numFmtId="49" fontId="1" fillId="0" borderId="0" xfId="73" applyNumberFormat="1" applyFont="1" applyFill="1" applyAlignment="1">
      <alignment horizontal="center" vertical="center"/>
      <protection/>
    </xf>
    <xf numFmtId="0" fontId="1" fillId="0" borderId="0" xfId="73" applyFont="1" applyFill="1" applyAlignment="1">
      <alignment horizontal="center" vertical="center"/>
      <protection/>
    </xf>
    <xf numFmtId="0" fontId="1" fillId="0" borderId="28" xfId="73" applyFont="1" applyBorder="1" applyAlignment="1">
      <alignment vertical="center"/>
      <protection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49" fontId="37" fillId="0" borderId="0" xfId="0" applyNumberFormat="1" applyFont="1" applyAlignment="1">
      <alignment vertical="center" wrapText="1"/>
    </xf>
    <xf numFmtId="0" fontId="38" fillId="34" borderId="0" xfId="0" applyFont="1" applyFill="1" applyAlignment="1">
      <alignment vertical="center" wrapText="1"/>
    </xf>
    <xf numFmtId="49" fontId="39" fillId="0" borderId="0" xfId="0" applyNumberFormat="1" applyFont="1" applyAlignment="1">
      <alignment vertical="center" wrapText="1"/>
    </xf>
    <xf numFmtId="49" fontId="38" fillId="0" borderId="0" xfId="0" applyNumberFormat="1" applyFont="1" applyAlignment="1">
      <alignment vertical="center" wrapText="1"/>
    </xf>
    <xf numFmtId="3" fontId="39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19" fillId="0" borderId="0" xfId="72" applyFont="1" applyBorder="1" applyAlignment="1">
      <alignment horizontal="center"/>
      <protection/>
    </xf>
    <xf numFmtId="194" fontId="1" fillId="0" borderId="11" xfId="72" applyNumberFormat="1" applyFont="1" applyFill="1" applyBorder="1" applyAlignment="1">
      <alignment horizontal="left"/>
      <protection/>
    </xf>
    <xf numFmtId="0" fontId="1" fillId="0" borderId="17" xfId="72" applyFont="1" applyBorder="1" applyAlignment="1">
      <alignment horizontal="center" vertical="center"/>
      <protection/>
    </xf>
    <xf numFmtId="0" fontId="1" fillId="0" borderId="35" xfId="72" applyFont="1" applyBorder="1" applyAlignment="1">
      <alignment horizontal="center"/>
      <protection/>
    </xf>
    <xf numFmtId="0" fontId="1" fillId="0" borderId="36" xfId="72" applyFont="1" applyBorder="1" applyAlignment="1">
      <alignment horizontal="center"/>
      <protection/>
    </xf>
    <xf numFmtId="0" fontId="1" fillId="0" borderId="37" xfId="72" applyFont="1" applyBorder="1" applyAlignment="1">
      <alignment horizontal="center"/>
      <protection/>
    </xf>
    <xf numFmtId="0" fontId="1" fillId="0" borderId="0" xfId="72" applyFont="1" applyBorder="1" applyAlignment="1">
      <alignment horizontal="center"/>
      <protection/>
    </xf>
    <xf numFmtId="0" fontId="18" fillId="0" borderId="11" xfId="72" applyFont="1" applyBorder="1" applyAlignment="1">
      <alignment horizontal="center"/>
      <protection/>
    </xf>
    <xf numFmtId="0" fontId="2" fillId="0" borderId="11" xfId="72" applyFont="1" applyBorder="1" applyAlignment="1">
      <alignment horizontal="center"/>
      <protection/>
    </xf>
    <xf numFmtId="0" fontId="32" fillId="0" borderId="0" xfId="72" applyFont="1" applyBorder="1" applyAlignment="1">
      <alignment horizontal="center" vertical="top"/>
      <protection/>
    </xf>
    <xf numFmtId="0" fontId="1" fillId="0" borderId="17" xfId="72" applyFont="1" applyBorder="1" applyAlignment="1">
      <alignment horizontal="center"/>
      <protection/>
    </xf>
    <xf numFmtId="0" fontId="20" fillId="0" borderId="0" xfId="72" applyFont="1" applyBorder="1" applyAlignment="1">
      <alignment horizontal="center"/>
      <protection/>
    </xf>
    <xf numFmtId="0" fontId="33" fillId="0" borderId="0" xfId="72" applyFont="1" applyAlignment="1">
      <alignment/>
      <protection/>
    </xf>
    <xf numFmtId="0" fontId="30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vertical="center"/>
      <protection/>
    </xf>
    <xf numFmtId="0" fontId="30" fillId="0" borderId="11" xfId="72" applyFont="1" applyBorder="1" applyAlignment="1">
      <alignment horizontal="center"/>
      <protection/>
    </xf>
    <xf numFmtId="0" fontId="31" fillId="0" borderId="11" xfId="72" applyFont="1" applyBorder="1" applyAlignment="1">
      <alignment horizontal="center"/>
      <protection/>
    </xf>
    <xf numFmtId="14" fontId="30" fillId="0" borderId="0" xfId="72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9" fillId="0" borderId="38" xfId="72" applyFont="1" applyBorder="1" applyAlignment="1">
      <alignment horizontal="center" vertical="center" wrapText="1"/>
      <protection/>
    </xf>
    <xf numFmtId="0" fontId="19" fillId="0" borderId="39" xfId="72" applyFont="1" applyBorder="1" applyAlignment="1">
      <alignment horizontal="center" vertical="center" wrapText="1"/>
      <protection/>
    </xf>
    <xf numFmtId="0" fontId="19" fillId="0" borderId="15" xfId="72" applyFont="1" applyBorder="1" applyAlignment="1">
      <alignment horizontal="left" vertical="center"/>
      <protection/>
    </xf>
    <xf numFmtId="0" fontId="19" fillId="0" borderId="40" xfId="72" applyFont="1" applyBorder="1" applyAlignment="1">
      <alignment horizontal="left" vertical="center"/>
      <protection/>
    </xf>
    <xf numFmtId="0" fontId="1" fillId="0" borderId="15" xfId="72" applyFont="1" applyBorder="1" applyAlignment="1">
      <alignment horizontal="left" vertical="center"/>
      <protection/>
    </xf>
    <xf numFmtId="0" fontId="1" fillId="0" borderId="40" xfId="72" applyFont="1" applyBorder="1" applyAlignment="1">
      <alignment horizontal="left" vertical="center"/>
      <protection/>
    </xf>
    <xf numFmtId="194" fontId="1" fillId="0" borderId="0" xfId="72" applyNumberFormat="1" applyFont="1" applyBorder="1" applyAlignment="1">
      <alignment horizontal="left" vertical="center"/>
      <protection/>
    </xf>
    <xf numFmtId="169" fontId="19" fillId="0" borderId="18" xfId="72" applyNumberFormat="1" applyFont="1" applyBorder="1" applyAlignment="1">
      <alignment vertical="center"/>
      <protection/>
    </xf>
    <xf numFmtId="169" fontId="19" fillId="0" borderId="15" xfId="72" applyNumberFormat="1" applyFont="1" applyBorder="1" applyAlignment="1">
      <alignment vertical="center"/>
      <protection/>
    </xf>
    <xf numFmtId="169" fontId="19" fillId="0" borderId="40" xfId="72" applyNumberFormat="1" applyFont="1" applyBorder="1" applyAlignment="1">
      <alignment vertical="center"/>
      <protection/>
    </xf>
    <xf numFmtId="169" fontId="1" fillId="0" borderId="18" xfId="72" applyNumberFormat="1" applyFont="1" applyBorder="1" applyAlignment="1">
      <alignment vertical="center"/>
      <protection/>
    </xf>
    <xf numFmtId="169" fontId="1" fillId="0" borderId="15" xfId="72" applyNumberFormat="1" applyFont="1" applyBorder="1" applyAlignment="1">
      <alignment vertical="center"/>
      <protection/>
    </xf>
    <xf numFmtId="169" fontId="1" fillId="0" borderId="40" xfId="72" applyNumberFormat="1" applyFont="1" applyBorder="1" applyAlignment="1">
      <alignment vertical="center"/>
      <protection/>
    </xf>
    <xf numFmtId="169" fontId="1" fillId="0" borderId="40" xfId="72" applyNumberFormat="1" applyFont="1" applyBorder="1" applyAlignment="1">
      <alignment horizontal="center" vertical="center"/>
      <protection/>
    </xf>
    <xf numFmtId="169" fontId="1" fillId="0" borderId="10" xfId="72" applyNumberFormat="1" applyFont="1" applyBorder="1" applyAlignment="1">
      <alignment horizontal="center" vertical="center"/>
      <protection/>
    </xf>
    <xf numFmtId="169" fontId="1" fillId="0" borderId="40" xfId="72" applyNumberFormat="1" applyFont="1" applyBorder="1" applyAlignment="1">
      <alignment horizontal="right" vertical="center"/>
      <protection/>
    </xf>
    <xf numFmtId="169" fontId="1" fillId="0" borderId="10" xfId="72" applyNumberFormat="1" applyFont="1" applyBorder="1" applyAlignment="1">
      <alignment horizontal="right" vertical="center"/>
      <protection/>
    </xf>
    <xf numFmtId="169" fontId="19" fillId="0" borderId="10" xfId="72" applyNumberFormat="1" applyFont="1" applyBorder="1" applyAlignment="1">
      <alignment vertical="center"/>
      <protection/>
    </xf>
    <xf numFmtId="169" fontId="19" fillId="0" borderId="40" xfId="72" applyNumberFormat="1" applyFont="1" applyBorder="1" applyAlignment="1">
      <alignment horizontal="right" vertical="center"/>
      <protection/>
    </xf>
    <xf numFmtId="169" fontId="19" fillId="0" borderId="10" xfId="72" applyNumberFormat="1" applyFont="1" applyBorder="1" applyAlignment="1">
      <alignment horizontal="right" vertical="center"/>
      <protection/>
    </xf>
    <xf numFmtId="169" fontId="19" fillId="0" borderId="41" xfId="72" applyNumberFormat="1" applyFont="1" applyBorder="1" applyAlignment="1">
      <alignment vertical="center"/>
      <protection/>
    </xf>
    <xf numFmtId="169" fontId="1" fillId="0" borderId="41" xfId="72" applyNumberFormat="1" applyFont="1" applyBorder="1" applyAlignment="1">
      <alignment vertical="center"/>
      <protection/>
    </xf>
    <xf numFmtId="169" fontId="19" fillId="0" borderId="42" xfId="72" applyNumberFormat="1" applyFont="1" applyBorder="1" applyAlignment="1">
      <alignment vertical="center"/>
      <protection/>
    </xf>
    <xf numFmtId="169" fontId="1" fillId="0" borderId="10" xfId="72" applyNumberFormat="1" applyFont="1" applyBorder="1" applyAlignment="1">
      <alignment vertical="center"/>
      <protection/>
    </xf>
    <xf numFmtId="169" fontId="1" fillId="0" borderId="42" xfId="72" applyNumberFormat="1" applyFont="1" applyBorder="1" applyAlignment="1">
      <alignment vertical="center"/>
      <protection/>
    </xf>
    <xf numFmtId="169" fontId="1" fillId="0" borderId="18" xfId="72" applyNumberFormat="1" applyFont="1" applyFill="1" applyBorder="1" applyAlignment="1">
      <alignment vertical="center"/>
      <protection/>
    </xf>
    <xf numFmtId="169" fontId="1" fillId="0" borderId="15" xfId="72" applyNumberFormat="1" applyFont="1" applyFill="1" applyBorder="1" applyAlignment="1">
      <alignment vertical="center"/>
      <protection/>
    </xf>
    <xf numFmtId="169" fontId="1" fillId="0" borderId="41" xfId="72" applyNumberFormat="1" applyFont="1" applyFill="1" applyBorder="1" applyAlignment="1">
      <alignment vertical="center"/>
      <protection/>
    </xf>
    <xf numFmtId="169" fontId="1" fillId="0" borderId="40" xfId="72" applyNumberFormat="1" applyFont="1" applyFill="1" applyBorder="1" applyAlignment="1">
      <alignment vertical="center"/>
      <protection/>
    </xf>
    <xf numFmtId="0" fontId="1" fillId="0" borderId="10" xfId="72" applyFont="1" applyBorder="1" applyAlignment="1">
      <alignment horizontal="left" vertical="center"/>
      <protection/>
    </xf>
    <xf numFmtId="0" fontId="19" fillId="0" borderId="10" xfId="72" applyFont="1" applyBorder="1" applyAlignment="1">
      <alignment horizontal="left" vertical="center"/>
      <protection/>
    </xf>
    <xf numFmtId="0" fontId="32" fillId="0" borderId="15" xfId="72" applyFont="1" applyBorder="1" applyAlignment="1">
      <alignment horizontal="left" vertical="center" wrapText="1"/>
      <protection/>
    </xf>
    <xf numFmtId="0" fontId="32" fillId="0" borderId="40" xfId="72" applyFont="1" applyBorder="1" applyAlignment="1">
      <alignment horizontal="left" vertical="center" wrapText="1"/>
      <protection/>
    </xf>
    <xf numFmtId="169" fontId="19" fillId="0" borderId="43" xfId="72" applyNumberFormat="1" applyFont="1" applyBorder="1" applyAlignment="1">
      <alignment vertical="center"/>
      <protection/>
    </xf>
    <xf numFmtId="169" fontId="19" fillId="0" borderId="44" xfId="72" applyNumberFormat="1" applyFont="1" applyBorder="1" applyAlignment="1">
      <alignment vertical="center"/>
      <protection/>
    </xf>
    <xf numFmtId="0" fontId="28" fillId="0" borderId="45" xfId="72" applyFont="1" applyBorder="1" applyAlignment="1">
      <alignment vertical="center" wrapText="1"/>
      <protection/>
    </xf>
    <xf numFmtId="0" fontId="32" fillId="0" borderId="46" xfId="72" applyFont="1" applyBorder="1" applyAlignment="1">
      <alignment vertical="center" wrapText="1"/>
      <protection/>
    </xf>
    <xf numFmtId="0" fontId="32" fillId="0" borderId="47" xfId="72" applyFont="1" applyBorder="1" applyAlignment="1">
      <alignment vertical="center" wrapText="1"/>
      <protection/>
    </xf>
    <xf numFmtId="169" fontId="19" fillId="0" borderId="47" xfId="72" applyNumberFormat="1" applyFont="1" applyBorder="1" applyAlignment="1">
      <alignment horizontal="right" vertical="center"/>
      <protection/>
    </xf>
    <xf numFmtId="169" fontId="19" fillId="0" borderId="43" xfId="72" applyNumberFormat="1" applyFont="1" applyBorder="1" applyAlignment="1">
      <alignment horizontal="right" vertical="center"/>
      <protection/>
    </xf>
    <xf numFmtId="0" fontId="28" fillId="0" borderId="0" xfId="72" applyFont="1" applyAlignment="1">
      <alignment horizontal="center" vertical="center"/>
      <protection/>
    </xf>
    <xf numFmtId="0" fontId="32" fillId="0" borderId="15" xfId="72" applyFont="1" applyBorder="1" applyAlignment="1">
      <alignment horizontal="center" vertical="center"/>
      <protection/>
    </xf>
    <xf numFmtId="0" fontId="32" fillId="0" borderId="40" xfId="72" applyFont="1" applyBorder="1" applyAlignment="1">
      <alignment horizontal="center" vertical="center"/>
      <protection/>
    </xf>
    <xf numFmtId="14" fontId="18" fillId="0" borderId="0" xfId="72" applyNumberFormat="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28" fillId="0" borderId="12" xfId="72" applyFont="1" applyBorder="1" applyAlignment="1">
      <alignment horizontal="center" vertical="center"/>
      <protection/>
    </xf>
    <xf numFmtId="0" fontId="32" fillId="0" borderId="12" xfId="72" applyFont="1" applyBorder="1" applyAlignment="1">
      <alignment vertical="center"/>
      <protection/>
    </xf>
    <xf numFmtId="0" fontId="32" fillId="0" borderId="48" xfId="72" applyFont="1" applyBorder="1" applyAlignment="1">
      <alignment horizontal="center" vertical="center" wrapText="1"/>
      <protection/>
    </xf>
    <xf numFmtId="0" fontId="32" fillId="0" borderId="49" xfId="72" applyFont="1" applyBorder="1" applyAlignment="1">
      <alignment horizontal="left" vertical="center"/>
      <protection/>
    </xf>
    <xf numFmtId="0" fontId="32" fillId="0" borderId="10" xfId="72" applyFont="1" applyBorder="1" applyAlignment="1">
      <alignment horizontal="center" vertical="center"/>
      <protection/>
    </xf>
    <xf numFmtId="0" fontId="19" fillId="0" borderId="50" xfId="72" applyFont="1" applyBorder="1" applyAlignment="1">
      <alignment horizontal="center" vertical="center" wrapText="1"/>
      <protection/>
    </xf>
    <xf numFmtId="0" fontId="19" fillId="0" borderId="51" xfId="72" applyFont="1" applyBorder="1" applyAlignment="1">
      <alignment horizontal="center" vertical="center" wrapText="1"/>
      <protection/>
    </xf>
    <xf numFmtId="14" fontId="19" fillId="0" borderId="50" xfId="72" applyNumberFormat="1" applyFont="1" applyBorder="1" applyAlignment="1">
      <alignment horizontal="center" vertical="center" wrapText="1"/>
      <protection/>
    </xf>
    <xf numFmtId="0" fontId="1" fillId="0" borderId="0" xfId="72" applyFont="1" applyAlignment="1">
      <alignment horizontal="center"/>
      <protection/>
    </xf>
    <xf numFmtId="169" fontId="1" fillId="0" borderId="52" xfId="72" applyNumberFormat="1" applyFont="1" applyFill="1" applyBorder="1" applyAlignment="1">
      <alignment vertical="center"/>
      <protection/>
    </xf>
    <xf numFmtId="0" fontId="1" fillId="0" borderId="1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8" fillId="0" borderId="0" xfId="72" applyFont="1" applyAlignment="1">
      <alignment horizontal="center" vertical="center"/>
      <protection/>
    </xf>
    <xf numFmtId="0" fontId="32" fillId="0" borderId="42" xfId="72" applyFont="1" applyBorder="1" applyAlignment="1">
      <alignment horizontal="center" vertical="center"/>
      <protection/>
    </xf>
    <xf numFmtId="0" fontId="1" fillId="0" borderId="15" xfId="72" applyFont="1" applyBorder="1" applyAlignment="1">
      <alignment horizontal="left" vertical="center" wrapText="1"/>
      <protection/>
    </xf>
    <xf numFmtId="0" fontId="1" fillId="0" borderId="40" xfId="72" applyFont="1" applyBorder="1" applyAlignment="1">
      <alignment horizontal="left" vertical="center" wrapText="1"/>
      <protection/>
    </xf>
    <xf numFmtId="169" fontId="1" fillId="0" borderId="0" xfId="72" applyNumberFormat="1" applyFont="1" applyAlignment="1">
      <alignment/>
      <protection/>
    </xf>
    <xf numFmtId="169" fontId="19" fillId="0" borderId="18" xfId="72" applyNumberFormat="1" applyFont="1" applyFill="1" applyBorder="1" applyAlignment="1">
      <alignment vertical="center"/>
      <protection/>
    </xf>
    <xf numFmtId="169" fontId="19" fillId="0" borderId="15" xfId="72" applyNumberFormat="1" applyFont="1" applyFill="1" applyBorder="1" applyAlignment="1">
      <alignment vertical="center"/>
      <protection/>
    </xf>
    <xf numFmtId="169" fontId="19" fillId="0" borderId="40" xfId="72" applyNumberFormat="1" applyFont="1" applyFill="1" applyBorder="1" applyAlignment="1">
      <alignment vertical="center"/>
      <protection/>
    </xf>
    <xf numFmtId="169" fontId="1" fillId="0" borderId="15" xfId="72" applyNumberFormat="1" applyFont="1" applyBorder="1" applyAlignment="1">
      <alignment horizontal="right" vertical="center"/>
      <protection/>
    </xf>
    <xf numFmtId="169" fontId="19" fillId="0" borderId="41" xfId="72" applyNumberFormat="1" applyFont="1" applyFill="1" applyBorder="1" applyAlignment="1">
      <alignment vertical="center"/>
      <protection/>
    </xf>
    <xf numFmtId="0" fontId="1" fillId="0" borderId="54" xfId="0" applyFont="1" applyBorder="1" applyAlignment="1">
      <alignment vertical="center"/>
    </xf>
    <xf numFmtId="169" fontId="1" fillId="0" borderId="17" xfId="72" applyNumberFormat="1" applyFont="1" applyBorder="1" applyAlignment="1">
      <alignment horizontal="right" vertical="center"/>
      <protection/>
    </xf>
    <xf numFmtId="0" fontId="1" fillId="0" borderId="17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32" fillId="0" borderId="48" xfId="73" applyFont="1" applyBorder="1" applyAlignment="1">
      <alignment horizontal="center" vertical="center"/>
      <protection/>
    </xf>
    <xf numFmtId="0" fontId="19" fillId="0" borderId="55" xfId="73" applyFont="1" applyBorder="1" applyAlignment="1">
      <alignment horizontal="left" vertical="center"/>
      <protection/>
    </xf>
    <xf numFmtId="0" fontId="19" fillId="0" borderId="20" xfId="73" applyFont="1" applyBorder="1" applyAlignment="1">
      <alignment horizontal="left" vertical="center"/>
      <protection/>
    </xf>
    <xf numFmtId="169" fontId="19" fillId="0" borderId="20" xfId="73" applyNumberFormat="1" applyFont="1" applyBorder="1" applyAlignment="1">
      <alignment horizontal="right" vertical="center"/>
      <protection/>
    </xf>
    <xf numFmtId="0" fontId="1" fillId="0" borderId="0" xfId="73" applyFont="1" applyAlignment="1">
      <alignment horizontal="left" vertical="center"/>
      <protection/>
    </xf>
    <xf numFmtId="194" fontId="1" fillId="0" borderId="28" xfId="73" applyNumberFormat="1" applyFont="1" applyBorder="1" applyAlignment="1">
      <alignment horizontal="left" vertical="center"/>
      <protection/>
    </xf>
    <xf numFmtId="0" fontId="1" fillId="0" borderId="0" xfId="73" applyFont="1" applyAlignment="1">
      <alignment horizontal="center" vertical="center"/>
      <protection/>
    </xf>
    <xf numFmtId="0" fontId="19" fillId="0" borderId="35" xfId="73" applyFont="1" applyBorder="1" applyAlignment="1">
      <alignment horizontal="left" vertical="center"/>
      <protection/>
    </xf>
    <xf numFmtId="0" fontId="19" fillId="0" borderId="36" xfId="73" applyFont="1" applyBorder="1" applyAlignment="1">
      <alignment horizontal="left" vertical="center"/>
      <protection/>
    </xf>
    <xf numFmtId="169" fontId="19" fillId="0" borderId="36" xfId="73" applyNumberFormat="1" applyFont="1" applyBorder="1" applyAlignment="1">
      <alignment horizontal="right" vertical="center"/>
      <protection/>
    </xf>
    <xf numFmtId="0" fontId="34" fillId="0" borderId="55" xfId="73" applyFont="1" applyBorder="1" applyAlignment="1">
      <alignment horizontal="left" vertical="center"/>
      <protection/>
    </xf>
    <xf numFmtId="0" fontId="1" fillId="0" borderId="20" xfId="73" applyFont="1" applyBorder="1" applyAlignment="1">
      <alignment horizontal="left" vertical="center"/>
      <protection/>
    </xf>
    <xf numFmtId="169" fontId="19" fillId="0" borderId="30" xfId="73" applyNumberFormat="1" applyFont="1" applyBorder="1" applyAlignment="1">
      <alignment horizontal="right" vertical="center"/>
      <protection/>
    </xf>
    <xf numFmtId="169" fontId="19" fillId="0" borderId="56" xfId="73" applyNumberFormat="1" applyFont="1" applyBorder="1" applyAlignment="1">
      <alignment horizontal="right" vertical="center"/>
      <protection/>
    </xf>
    <xf numFmtId="169" fontId="19" fillId="0" borderId="55" xfId="73" applyNumberFormat="1" applyFont="1" applyBorder="1" applyAlignment="1">
      <alignment horizontal="right" vertical="center"/>
      <protection/>
    </xf>
    <xf numFmtId="0" fontId="19" fillId="0" borderId="56" xfId="73" applyFont="1" applyBorder="1" applyAlignment="1">
      <alignment horizontal="left" vertical="center" wrapText="1"/>
      <protection/>
    </xf>
    <xf numFmtId="0" fontId="19" fillId="0" borderId="55" xfId="73" applyFont="1" applyBorder="1" applyAlignment="1">
      <alignment horizontal="left" vertical="center" wrapText="1"/>
      <protection/>
    </xf>
    <xf numFmtId="0" fontId="1" fillId="0" borderId="35" xfId="73" applyFont="1" applyBorder="1" applyAlignment="1">
      <alignment horizontal="left" vertical="center"/>
      <protection/>
    </xf>
    <xf numFmtId="0" fontId="1" fillId="0" borderId="36" xfId="73" applyFont="1" applyBorder="1" applyAlignment="1">
      <alignment horizontal="left" vertical="center"/>
      <protection/>
    </xf>
    <xf numFmtId="169" fontId="1" fillId="0" borderId="30" xfId="73" applyNumberFormat="1" applyFont="1" applyBorder="1" applyAlignment="1">
      <alignment horizontal="right" vertical="center"/>
      <protection/>
    </xf>
    <xf numFmtId="169" fontId="1" fillId="0" borderId="56" xfId="73" applyNumberFormat="1" applyFont="1" applyBorder="1" applyAlignment="1">
      <alignment horizontal="right" vertical="center"/>
      <protection/>
    </xf>
    <xf numFmtId="169" fontId="1" fillId="0" borderId="55" xfId="73" applyNumberFormat="1" applyFont="1" applyBorder="1" applyAlignment="1">
      <alignment horizontal="right" vertical="center"/>
      <protection/>
    </xf>
    <xf numFmtId="169" fontId="1" fillId="0" borderId="36" xfId="73" applyNumberFormat="1" applyFont="1" applyBorder="1" applyAlignment="1">
      <alignment horizontal="right" vertical="center"/>
      <protection/>
    </xf>
    <xf numFmtId="0" fontId="28" fillId="0" borderId="55" xfId="73" applyFont="1" applyBorder="1" applyAlignment="1">
      <alignment horizontal="left" vertical="center"/>
      <protection/>
    </xf>
    <xf numFmtId="0" fontId="1" fillId="0" borderId="57" xfId="73" applyFont="1" applyBorder="1" applyAlignment="1">
      <alignment horizontal="left" vertical="center"/>
      <protection/>
    </xf>
    <xf numFmtId="0" fontId="1" fillId="0" borderId="13" xfId="73" applyFont="1" applyBorder="1" applyAlignment="1">
      <alignment horizontal="left" vertical="center"/>
      <protection/>
    </xf>
    <xf numFmtId="169" fontId="1" fillId="0" borderId="13" xfId="73" applyNumberFormat="1" applyFont="1" applyBorder="1" applyAlignment="1">
      <alignment horizontal="right" vertical="center"/>
      <protection/>
    </xf>
    <xf numFmtId="0" fontId="32" fillId="0" borderId="0" xfId="73" applyFont="1" applyBorder="1" applyAlignment="1">
      <alignment horizontal="left" vertical="center"/>
      <protection/>
    </xf>
    <xf numFmtId="0" fontId="19" fillId="0" borderId="39" xfId="73" applyFont="1" applyBorder="1" applyAlignment="1">
      <alignment horizontal="center" vertical="center" wrapText="1"/>
      <protection/>
    </xf>
    <xf numFmtId="0" fontId="19" fillId="0" borderId="50" xfId="73" applyFont="1" applyBorder="1" applyAlignment="1">
      <alignment horizontal="center" vertical="center" wrapText="1"/>
      <protection/>
    </xf>
    <xf numFmtId="14" fontId="19" fillId="0" borderId="50" xfId="73" applyNumberFormat="1" applyFont="1" applyBorder="1" applyAlignment="1">
      <alignment horizontal="center" vertical="center" wrapText="1"/>
      <protection/>
    </xf>
    <xf numFmtId="0" fontId="19" fillId="0" borderId="51" xfId="73" applyFont="1" applyBorder="1" applyAlignment="1">
      <alignment horizontal="center" vertical="center" wrapText="1"/>
      <protection/>
    </xf>
    <xf numFmtId="0" fontId="19" fillId="0" borderId="54" xfId="73" applyFont="1" applyBorder="1" applyAlignment="1">
      <alignment horizontal="center" vertical="center"/>
      <protection/>
    </xf>
    <xf numFmtId="0" fontId="19" fillId="0" borderId="12" xfId="73" applyFont="1" applyBorder="1" applyAlignment="1">
      <alignment horizontal="center" vertical="center"/>
      <protection/>
    </xf>
    <xf numFmtId="0" fontId="19" fillId="0" borderId="58" xfId="73" applyFont="1" applyBorder="1" applyAlignment="1">
      <alignment horizontal="center" vertical="center"/>
      <protection/>
    </xf>
    <xf numFmtId="0" fontId="28" fillId="0" borderId="0" xfId="73" applyFont="1" applyAlignment="1">
      <alignment horizontal="center" vertical="center"/>
      <protection/>
    </xf>
    <xf numFmtId="0" fontId="18" fillId="0" borderId="0" xfId="73" applyFont="1" applyAlignment="1">
      <alignment horizontal="left" vertical="center"/>
      <protection/>
    </xf>
    <xf numFmtId="14" fontId="18" fillId="0" borderId="11" xfId="73" applyNumberFormat="1" applyFont="1" applyBorder="1" applyAlignment="1">
      <alignment horizontal="center" vertical="center"/>
      <protection/>
    </xf>
    <xf numFmtId="0" fontId="18" fillId="0" borderId="11" xfId="73" applyFont="1" applyBorder="1" applyAlignment="1">
      <alignment horizontal="center" vertical="center"/>
      <protection/>
    </xf>
    <xf numFmtId="0" fontId="18" fillId="0" borderId="0" xfId="73" applyFont="1" applyAlignment="1">
      <alignment horizontal="center" vertical="center"/>
      <protection/>
    </xf>
    <xf numFmtId="0" fontId="15" fillId="0" borderId="18" xfId="70" applyFont="1" applyBorder="1" applyAlignment="1">
      <alignment vertical="center" wrapText="1"/>
      <protection/>
    </xf>
    <xf numFmtId="0" fontId="15" fillId="0" borderId="15" xfId="70" applyFont="1" applyBorder="1" applyAlignment="1">
      <alignment vertical="center" wrapText="1"/>
      <protection/>
    </xf>
    <xf numFmtId="0" fontId="15" fillId="0" borderId="40" xfId="70" applyFont="1" applyBorder="1" applyAlignment="1">
      <alignment vertical="center" wrapText="1"/>
      <protection/>
    </xf>
    <xf numFmtId="194" fontId="1" fillId="0" borderId="0" xfId="61" applyNumberFormat="1" applyFont="1" applyBorder="1" applyAlignment="1">
      <alignment horizontal="left" vertical="center"/>
      <protection/>
    </xf>
    <xf numFmtId="0" fontId="1" fillId="0" borderId="17" xfId="70" applyFont="1" applyBorder="1" applyAlignment="1">
      <alignment horizontal="center" vertical="center"/>
      <protection/>
    </xf>
    <xf numFmtId="0" fontId="29" fillId="0" borderId="0" xfId="70" applyFont="1" applyBorder="1" applyAlignment="1">
      <alignment vertical="center" wrapText="1"/>
      <protection/>
    </xf>
    <xf numFmtId="14" fontId="18" fillId="0" borderId="0" xfId="70" applyNumberFormat="1" applyFont="1" applyBorder="1" applyAlignment="1">
      <alignment horizontal="center" vertical="center"/>
      <protection/>
    </xf>
    <xf numFmtId="0" fontId="18" fillId="0" borderId="0" xfId="70" applyFont="1" applyBorder="1" applyAlignment="1">
      <alignment horizontal="left" vertical="center"/>
      <protection/>
    </xf>
    <xf numFmtId="0" fontId="21" fillId="0" borderId="11" xfId="70" applyFont="1" applyBorder="1" applyAlignment="1">
      <alignment horizontal="right"/>
      <protection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" xfId="72" applyFont="1" applyBorder="1" applyAlignment="1">
      <alignment horizontal="left" vertical="center"/>
      <protection/>
    </xf>
    <xf numFmtId="0" fontId="1" fillId="0" borderId="13" xfId="72" applyFont="1" applyBorder="1" applyAlignment="1">
      <alignment horizontal="left" vertical="center"/>
      <protection/>
    </xf>
    <xf numFmtId="0" fontId="20" fillId="0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8" xfId="72" applyFont="1" applyBorder="1" applyAlignment="1">
      <alignment horizontal="center" vertical="center"/>
      <protection/>
    </xf>
    <xf numFmtId="0" fontId="1" fillId="0" borderId="40" xfId="72" applyFont="1" applyBorder="1" applyAlignment="1">
      <alignment horizontal="center" vertical="center"/>
      <protection/>
    </xf>
    <xf numFmtId="0" fontId="1" fillId="0" borderId="15" xfId="61" applyFont="1" applyBorder="1" applyAlignment="1">
      <alignment vertical="center" wrapText="1"/>
      <protection/>
    </xf>
    <xf numFmtId="0" fontId="29" fillId="0" borderId="34" xfId="70" applyFont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" fillId="0" borderId="0" xfId="70" applyFont="1" applyAlignment="1">
      <alignment horizontal="center" vertical="center"/>
      <protection/>
    </xf>
    <xf numFmtId="0" fontId="1" fillId="0" borderId="0" xfId="70" applyFont="1" applyAlignment="1">
      <alignment horizontal="left" vertical="center"/>
      <protection/>
    </xf>
    <xf numFmtId="0" fontId="21" fillId="0" borderId="0" xfId="70" applyFont="1" applyAlignment="1">
      <alignment horizontal="right"/>
      <protection/>
    </xf>
    <xf numFmtId="0" fontId="19" fillId="0" borderId="18" xfId="60" applyFont="1" applyBorder="1" applyAlignment="1">
      <alignment horizontal="center" vertical="center"/>
      <protection/>
    </xf>
    <xf numFmtId="0" fontId="12" fillId="0" borderId="40" xfId="60" applyFont="1" applyBorder="1" applyAlignment="1">
      <alignment horizontal="center" vertical="center"/>
      <protection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Followed Hyperlink" xfId="43"/>
    <cellStyle name="Hiperhivatkozás" xfId="44"/>
    <cellStyle name="Hyperlink" xfId="45"/>
    <cellStyle name="Hivatkozott cella" xfId="46"/>
    <cellStyle name="Hyperlink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2 2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2003. évi zárás javított zárás" xfId="69"/>
    <cellStyle name="Normál_2004.10. hó uj" xfId="70"/>
    <cellStyle name="Normál_Mérleg" xfId="71"/>
    <cellStyle name="Normál_Mérleg.2007.vegleges" xfId="72"/>
    <cellStyle name="Normál_Mérleg_05.01.21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ztott\SchuttM_mentes\Nagyt&#233;t&#233;nyi%20Polg&#225;ri%20K&#246;r\NCA\NEA-2014\8798b981-4b67-4f00-af71-075f70a71c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ációk"/>
      <sheetName val="Számla"/>
      <sheetName val="Kiküldetési rendelvény"/>
      <sheetName val="Személyi jellegű kifizetés"/>
      <sheetName val="Bankköltség"/>
      <sheetName val="Nyugta"/>
      <sheetName val="Adás-vételi szerződés"/>
      <sheetName val="Játékvezetői költség"/>
      <sheetName val="Térítésmentes hozzájárulás"/>
    </sheetNames>
    <sheetDataSet>
      <sheetData sheetId="0">
        <row r="87">
          <cell r="B87" t="str">
            <v>Válasszon!</v>
          </cell>
        </row>
        <row r="88">
          <cell r="B88" t="str">
            <v>-</v>
          </cell>
        </row>
        <row r="89">
          <cell r="B89" t="str">
            <v>0%</v>
          </cell>
        </row>
        <row r="90">
          <cell r="B90" t="str">
            <v>5%</v>
          </cell>
        </row>
        <row r="91">
          <cell r="B91" t="str">
            <v>18%</v>
          </cell>
        </row>
        <row r="92">
          <cell r="B92" t="str">
            <v>20%</v>
          </cell>
        </row>
        <row r="93">
          <cell r="B93" t="str">
            <v>25%</v>
          </cell>
        </row>
        <row r="94">
          <cell r="B94" t="str">
            <v>27%</v>
          </cell>
        </row>
        <row r="95">
          <cell r="B95" t="str">
            <v>Fordított adózású</v>
          </cell>
        </row>
        <row r="100">
          <cell r="B100" t="str">
            <v>Válasszon!</v>
          </cell>
        </row>
        <row r="101">
          <cell r="B101" t="str">
            <v>Bankkivonat</v>
          </cell>
        </row>
        <row r="102">
          <cell r="B102" t="str">
            <v>Időszaki pénztárjelentés</v>
          </cell>
        </row>
        <row r="103">
          <cell r="B103" t="str">
            <v>Naplófökönyv</v>
          </cell>
        </row>
        <row r="104">
          <cell r="B104" t="str">
            <v>Pénztárbizonylat</v>
          </cell>
        </row>
        <row r="107">
          <cell r="B107" t="str">
            <v>Magyarország</v>
          </cell>
        </row>
        <row r="108">
          <cell r="B108" t="str">
            <v>Ausztria</v>
          </cell>
        </row>
        <row r="109">
          <cell r="B109" t="str">
            <v>Belgium</v>
          </cell>
        </row>
        <row r="110">
          <cell r="B110" t="str">
            <v>Ciprus</v>
          </cell>
        </row>
        <row r="111">
          <cell r="B111" t="str">
            <v>Cseh Köztársaság</v>
          </cell>
        </row>
        <row r="112">
          <cell r="B112" t="str">
            <v>Dánia</v>
          </cell>
        </row>
        <row r="113">
          <cell r="B113" t="str">
            <v>Egyesült Királyság</v>
          </cell>
        </row>
        <row r="114">
          <cell r="B114" t="str">
            <v>Észtország</v>
          </cell>
        </row>
        <row r="115">
          <cell r="B115" t="str">
            <v>Finnország</v>
          </cell>
        </row>
        <row r="116">
          <cell r="B116" t="str">
            <v>Franciaország</v>
          </cell>
        </row>
        <row r="117">
          <cell r="B117" t="str">
            <v>Görögország</v>
          </cell>
        </row>
        <row r="118">
          <cell r="B118" t="str">
            <v>Hollandia</v>
          </cell>
        </row>
        <row r="119">
          <cell r="B119" t="str">
            <v>Írország</v>
          </cell>
        </row>
        <row r="120">
          <cell r="B120" t="str">
            <v>Lengyelország</v>
          </cell>
        </row>
        <row r="121">
          <cell r="B121" t="str">
            <v>Lettország</v>
          </cell>
        </row>
        <row r="122">
          <cell r="B122" t="str">
            <v>Litvánia</v>
          </cell>
        </row>
        <row r="123">
          <cell r="B123" t="str">
            <v>Luxemburg</v>
          </cell>
        </row>
        <row r="124">
          <cell r="B124" t="str">
            <v>Málta</v>
          </cell>
        </row>
        <row r="125">
          <cell r="B125" t="str">
            <v>Németország</v>
          </cell>
        </row>
        <row r="126">
          <cell r="B126" t="str">
            <v>Olaszország</v>
          </cell>
        </row>
        <row r="127">
          <cell r="B127" t="str">
            <v>Portugália</v>
          </cell>
        </row>
        <row r="128">
          <cell r="B128" t="str">
            <v>Spanyolország</v>
          </cell>
        </row>
        <row r="129">
          <cell r="B129" t="str">
            <v>Svédország</v>
          </cell>
        </row>
        <row r="130">
          <cell r="B130" t="str">
            <v>Szlovákia</v>
          </cell>
        </row>
        <row r="131">
          <cell r="B131" t="str">
            <v>Szlovénia</v>
          </cell>
        </row>
        <row r="132">
          <cell r="B132" t="str">
            <v>Bulgária</v>
          </cell>
        </row>
        <row r="133">
          <cell r="B133" t="str">
            <v>Liechtenstein</v>
          </cell>
        </row>
        <row r="134">
          <cell r="B134" t="str">
            <v>Norvégia</v>
          </cell>
        </row>
        <row r="135">
          <cell r="B135" t="str">
            <v>Románia</v>
          </cell>
        </row>
        <row r="136">
          <cell r="B136" t="str">
            <v>Svájc</v>
          </cell>
        </row>
        <row r="137">
          <cell r="B137" t="str">
            <v>Szerbia</v>
          </cell>
        </row>
        <row r="138">
          <cell r="B138" t="str">
            <v>Albánia</v>
          </cell>
        </row>
        <row r="139">
          <cell r="B139" t="str">
            <v>Bosznia és Hercegovina</v>
          </cell>
        </row>
        <row r="140">
          <cell r="B140" t="str">
            <v>Amerikai Egyesült Államok</v>
          </cell>
        </row>
        <row r="141">
          <cell r="B141" t="str">
            <v>Orosz Föderáció</v>
          </cell>
        </row>
        <row r="142">
          <cell r="B142" t="str">
            <v>Horvátország</v>
          </cell>
        </row>
        <row r="143">
          <cell r="B143" t="str">
            <v>Izrael</v>
          </cell>
        </row>
        <row r="144">
          <cell r="B144" t="str">
            <v>Macedónia</v>
          </cell>
        </row>
        <row r="145">
          <cell r="B145" t="str">
            <v>Moldovai Köztársaság</v>
          </cell>
        </row>
        <row r="146">
          <cell r="B146" t="str">
            <v>Ukrajna</v>
          </cell>
        </row>
        <row r="147">
          <cell r="B147" t="str">
            <v>Ausztrália</v>
          </cell>
        </row>
        <row r="148">
          <cell r="B148" t="str">
            <v>Országnév</v>
          </cell>
        </row>
        <row r="149">
          <cell r="B149" t="str">
            <v>Afganisztán</v>
          </cell>
        </row>
        <row r="150">
          <cell r="B150" t="str">
            <v>Algéria</v>
          </cell>
        </row>
        <row r="151">
          <cell r="B151" t="str">
            <v>Amerikai Szamoa</v>
          </cell>
        </row>
        <row r="152">
          <cell r="B152" t="str">
            <v>Amerikai Virgin-szigetek</v>
          </cell>
        </row>
        <row r="153">
          <cell r="B153" t="str">
            <v>Andorra</v>
          </cell>
        </row>
        <row r="154">
          <cell r="B154" t="str">
            <v>Angola</v>
          </cell>
        </row>
        <row r="155">
          <cell r="B155" t="str">
            <v>Anguilla</v>
          </cell>
        </row>
        <row r="156">
          <cell r="B156" t="str">
            <v>Antarktisz</v>
          </cell>
        </row>
        <row r="157">
          <cell r="B157" t="str">
            <v>Antigua és Barbuda</v>
          </cell>
        </row>
        <row r="158">
          <cell r="B158" t="str">
            <v>Apostoli Szentszék (Vatikán)</v>
          </cell>
        </row>
        <row r="159">
          <cell r="B159" t="str">
            <v>Argentína</v>
          </cell>
        </row>
        <row r="160">
          <cell r="B160" t="str">
            <v>Aruba</v>
          </cell>
        </row>
        <row r="161">
          <cell r="B161" t="str">
            <v>Az Amerikai Egyesült Államok Külső Szigetei</v>
          </cell>
        </row>
        <row r="162">
          <cell r="B162" t="str">
            <v>Azerbajdzsán</v>
          </cell>
        </row>
        <row r="163">
          <cell r="B163" t="str">
            <v>Bahama-szigetek</v>
          </cell>
        </row>
        <row r="164">
          <cell r="B164" t="str">
            <v>Bahrein</v>
          </cell>
        </row>
        <row r="165">
          <cell r="B165" t="str">
            <v>Banglades</v>
          </cell>
        </row>
        <row r="166">
          <cell r="B166" t="str">
            <v>Barbados</v>
          </cell>
        </row>
        <row r="167">
          <cell r="B167" t="str">
            <v>Belarusz</v>
          </cell>
        </row>
        <row r="168">
          <cell r="B168" t="str">
            <v>Belize</v>
          </cell>
        </row>
        <row r="169">
          <cell r="B169" t="str">
            <v>Benin</v>
          </cell>
        </row>
        <row r="170">
          <cell r="B170" t="str">
            <v>Bermuda</v>
          </cell>
        </row>
        <row r="171">
          <cell r="B171" t="str">
            <v>Bhután</v>
          </cell>
        </row>
        <row r="172">
          <cell r="B172" t="str">
            <v>Bissau-Guinea</v>
          </cell>
        </row>
        <row r="173">
          <cell r="B173" t="str">
            <v>Bolívia</v>
          </cell>
        </row>
        <row r="174">
          <cell r="B174" t="str">
            <v>Botswana</v>
          </cell>
        </row>
        <row r="175">
          <cell r="B175" t="str">
            <v>Bouvet-sziget</v>
          </cell>
        </row>
        <row r="176">
          <cell r="B176" t="str">
            <v>Brazília</v>
          </cell>
        </row>
        <row r="177">
          <cell r="B177" t="str">
            <v>Brit Indiai-óceáni Terület</v>
          </cell>
        </row>
        <row r="178">
          <cell r="B178" t="str">
            <v>Brit Virgin-szigetek</v>
          </cell>
        </row>
        <row r="179">
          <cell r="B179" t="str">
            <v>Brunei Darussalam Állam</v>
          </cell>
        </row>
        <row r="180">
          <cell r="B180" t="str">
            <v>Burkina Faso</v>
          </cell>
        </row>
        <row r="181">
          <cell r="B181" t="str">
            <v>Burundi</v>
          </cell>
        </row>
        <row r="182">
          <cell r="B182" t="str">
            <v>Ceuta</v>
          </cell>
        </row>
        <row r="183">
          <cell r="B183" t="str">
            <v>Chile</v>
          </cell>
        </row>
        <row r="184">
          <cell r="B184" t="str">
            <v>Comore-szigetek</v>
          </cell>
        </row>
        <row r="185">
          <cell r="B185" t="str">
            <v>Cook-szigetek</v>
          </cell>
        </row>
        <row r="186">
          <cell r="B186" t="str">
            <v>Costa Rica</v>
          </cell>
        </row>
        <row r="187">
          <cell r="B187" t="str">
            <v>Csád</v>
          </cell>
        </row>
        <row r="188">
          <cell r="B188" t="str">
            <v>Dél-Afrika</v>
          </cell>
        </row>
        <row r="189">
          <cell r="B189" t="str">
            <v>Dél-Georgia és a Déli-Sandwich-szigetek</v>
          </cell>
        </row>
        <row r="190">
          <cell r="B190" t="str">
            <v>Dominika</v>
          </cell>
        </row>
        <row r="191">
          <cell r="B191" t="str">
            <v>Dominikai Köztársaság</v>
          </cell>
        </row>
        <row r="192">
          <cell r="B192" t="str">
            <v>Dzsibuti</v>
          </cell>
        </row>
        <row r="193">
          <cell r="B193" t="str">
            <v>Ecuador</v>
          </cell>
        </row>
        <row r="194">
          <cell r="B194" t="str">
            <v>Egyenlítői-Guinea</v>
          </cell>
        </row>
        <row r="195">
          <cell r="B195" t="str">
            <v>Egyesült Arab Emírségek</v>
          </cell>
        </row>
        <row r="196">
          <cell r="B196" t="str">
            <v>Egyiptom</v>
          </cell>
        </row>
        <row r="197">
          <cell r="B197" t="str">
            <v>Elefántcsontpart</v>
          </cell>
        </row>
        <row r="198">
          <cell r="B198" t="str">
            <v>Eritrea</v>
          </cell>
        </row>
        <row r="199">
          <cell r="B199" t="str">
            <v>Észak-Marianna-szigetek</v>
          </cell>
        </row>
        <row r="200">
          <cell r="B200" t="str">
            <v>Etiópia</v>
          </cell>
        </row>
        <row r="201">
          <cell r="B201" t="str">
            <v>Falkland-szigetek (Malvinas)</v>
          </cell>
        </row>
        <row r="202">
          <cell r="B202" t="str">
            <v>Feröer-szigetek</v>
          </cell>
        </row>
        <row r="203">
          <cell r="B203" t="str">
            <v>Fidji</v>
          </cell>
        </row>
        <row r="204">
          <cell r="B204" t="str">
            <v>Francia Déli Területek</v>
          </cell>
        </row>
        <row r="205">
          <cell r="B205" t="str">
            <v>Francia Polinézia</v>
          </cell>
        </row>
        <row r="206">
          <cell r="B206" t="str">
            <v>Fülöp-szigetek</v>
          </cell>
        </row>
        <row r="207">
          <cell r="B207" t="str">
            <v>Gabon</v>
          </cell>
        </row>
        <row r="208">
          <cell r="B208" t="str">
            <v>Gambia</v>
          </cell>
        </row>
        <row r="209">
          <cell r="B209" t="str">
            <v>GHANA</v>
          </cell>
        </row>
        <row r="210">
          <cell r="B210" t="str">
            <v>Gibraltár</v>
          </cell>
        </row>
        <row r="211">
          <cell r="B211" t="str">
            <v>Grenada</v>
          </cell>
        </row>
        <row r="212">
          <cell r="B212" t="str">
            <v>Grönland</v>
          </cell>
        </row>
        <row r="213">
          <cell r="B213" t="str">
            <v>Grúzia</v>
          </cell>
        </row>
        <row r="214">
          <cell r="B214" t="str">
            <v>Guam</v>
          </cell>
        </row>
        <row r="215">
          <cell r="B215" t="str">
            <v>Guatemala</v>
          </cell>
        </row>
        <row r="216">
          <cell r="B216" t="str">
            <v>Guinea</v>
          </cell>
        </row>
        <row r="217">
          <cell r="B217" t="str">
            <v>Guyana</v>
          </cell>
        </row>
        <row r="218">
          <cell r="B218" t="str">
            <v>Haiti</v>
          </cell>
        </row>
        <row r="219">
          <cell r="B219" t="str">
            <v>Heard-sziget és McDonald-szigetek</v>
          </cell>
        </row>
        <row r="220">
          <cell r="B220" t="str">
            <v>Holland Antillák</v>
          </cell>
        </row>
        <row r="221">
          <cell r="B221" t="str">
            <v>Honduras</v>
          </cell>
        </row>
        <row r="222">
          <cell r="B222" t="str">
            <v>Hong-Kong</v>
          </cell>
        </row>
        <row r="223">
          <cell r="B223" t="str">
            <v>India</v>
          </cell>
        </row>
        <row r="224">
          <cell r="B224" t="str">
            <v>Indonézia</v>
          </cell>
        </row>
        <row r="225">
          <cell r="B225" t="str">
            <v>Irak</v>
          </cell>
        </row>
        <row r="226">
          <cell r="B226" t="str">
            <v>Iráni Iszlám Köztársaság</v>
          </cell>
        </row>
        <row r="227">
          <cell r="B227" t="str">
            <v>Izland</v>
          </cell>
        </row>
        <row r="228">
          <cell r="B228" t="str">
            <v>Jamaica</v>
          </cell>
        </row>
        <row r="229">
          <cell r="B229" t="str">
            <v>Japán</v>
          </cell>
        </row>
        <row r="230">
          <cell r="B230" t="str">
            <v>Jemen</v>
          </cell>
        </row>
        <row r="231">
          <cell r="B231" t="str">
            <v>Jordánia</v>
          </cell>
        </row>
        <row r="232">
          <cell r="B232" t="str">
            <v>Kajmán-szigetek</v>
          </cell>
        </row>
        <row r="233">
          <cell r="B233" t="str">
            <v>Kambodzsa</v>
          </cell>
        </row>
        <row r="234">
          <cell r="B234" t="str">
            <v>Kamerun</v>
          </cell>
        </row>
        <row r="235">
          <cell r="B235" t="str">
            <v>Kanada</v>
          </cell>
        </row>
        <row r="236">
          <cell r="B236" t="str">
            <v>Karácsony-sziget</v>
          </cell>
        </row>
        <row r="237">
          <cell r="B237" t="str">
            <v>Katar</v>
          </cell>
        </row>
        <row r="238">
          <cell r="B238" t="str">
            <v>Kazahsztán</v>
          </cell>
        </row>
        <row r="239">
          <cell r="B239" t="str">
            <v>Kenya</v>
          </cell>
        </row>
        <row r="240">
          <cell r="B240" t="str">
            <v>Kínai Népköztársaság</v>
          </cell>
        </row>
        <row r="241">
          <cell r="B241" t="str">
            <v>Kirgiz Köztársaság</v>
          </cell>
        </row>
        <row r="242">
          <cell r="B242" t="str">
            <v>Kiribati</v>
          </cell>
        </row>
        <row r="243">
          <cell r="B243" t="str">
            <v>Kókusz-szigetek</v>
          </cell>
        </row>
        <row r="244">
          <cell r="B244" t="str">
            <v>Kolumbia</v>
          </cell>
        </row>
        <row r="245">
          <cell r="B245" t="str">
            <v>Kongó</v>
          </cell>
        </row>
        <row r="246">
          <cell r="B246" t="str">
            <v>Kongói Demokratikus Köztársaság</v>
          </cell>
        </row>
        <row r="247">
          <cell r="B247" t="str">
            <v>Koreai Köztársaság</v>
          </cell>
        </row>
        <row r="248">
          <cell r="B248" t="str">
            <v>Koreai Népi Demokratikus Köztársaság</v>
          </cell>
        </row>
        <row r="249">
          <cell r="B249" t="str">
            <v>Koszovó</v>
          </cell>
        </row>
        <row r="250">
          <cell r="B250" t="str">
            <v>Közép-afrikai Köztársaság</v>
          </cell>
        </row>
        <row r="251">
          <cell r="B251" t="str">
            <v>Kuba</v>
          </cell>
        </row>
        <row r="252">
          <cell r="B252" t="str">
            <v>Kuvait</v>
          </cell>
        </row>
        <row r="253">
          <cell r="B253" t="str">
            <v>Laoszi Népi Demokratikus Köztársaság</v>
          </cell>
        </row>
        <row r="254">
          <cell r="B254" t="str">
            <v>Lesotho</v>
          </cell>
        </row>
        <row r="255">
          <cell r="B255" t="str">
            <v>Libanon</v>
          </cell>
        </row>
        <row r="256">
          <cell r="B256" t="str">
            <v>Libéria</v>
          </cell>
        </row>
        <row r="257">
          <cell r="B257" t="str">
            <v>Líbiai Arab Szocialista Népi Közösség</v>
          </cell>
        </row>
        <row r="258">
          <cell r="B258" t="str">
            <v>Madagaszkár</v>
          </cell>
        </row>
        <row r="259">
          <cell r="B259" t="str">
            <v>Makaó</v>
          </cell>
        </row>
        <row r="260">
          <cell r="B260" t="str">
            <v>Malajzia</v>
          </cell>
        </row>
        <row r="261">
          <cell r="B261" t="str">
            <v>Malawi</v>
          </cell>
        </row>
        <row r="262">
          <cell r="B262" t="str">
            <v>Maldív-szigetek</v>
          </cell>
        </row>
        <row r="263">
          <cell r="B263" t="str">
            <v>Mali</v>
          </cell>
        </row>
        <row r="264">
          <cell r="B264" t="str">
            <v>Marokkó</v>
          </cell>
        </row>
        <row r="265">
          <cell r="B265" t="str">
            <v>Marshall-szigetek</v>
          </cell>
        </row>
        <row r="266">
          <cell r="B266" t="str">
            <v>Mauritánia</v>
          </cell>
        </row>
        <row r="267">
          <cell r="B267" t="str">
            <v>Mauritius</v>
          </cell>
        </row>
        <row r="268">
          <cell r="B268" t="str">
            <v>Mayotte</v>
          </cell>
        </row>
        <row r="269">
          <cell r="B269" t="str">
            <v>Megszállt Palesztin Terület</v>
          </cell>
        </row>
        <row r="270">
          <cell r="B270" t="str">
            <v>Melilla</v>
          </cell>
        </row>
        <row r="271">
          <cell r="B271" t="str">
            <v>Mexikó</v>
          </cell>
        </row>
        <row r="272">
          <cell r="B272" t="str">
            <v>Mianmar</v>
          </cell>
        </row>
        <row r="273">
          <cell r="B273" t="str">
            <v>Mikronéziai Szövetségi Államok</v>
          </cell>
        </row>
        <row r="274">
          <cell r="B274" t="str">
            <v>Mongólia</v>
          </cell>
        </row>
        <row r="275">
          <cell r="B275" t="str">
            <v>Montenegró</v>
          </cell>
        </row>
        <row r="276">
          <cell r="B276" t="str">
            <v>Montserrat</v>
          </cell>
        </row>
        <row r="277">
          <cell r="B277" t="str">
            <v>Mozambik</v>
          </cell>
        </row>
        <row r="278">
          <cell r="B278" t="str">
            <v>Namíbia</v>
          </cell>
        </row>
        <row r="279">
          <cell r="B279" t="str">
            <v>Nauru</v>
          </cell>
        </row>
        <row r="280">
          <cell r="B280" t="str">
            <v>Nepál</v>
          </cell>
        </row>
        <row r="281">
          <cell r="B281" t="str">
            <v>Nicaragua</v>
          </cell>
        </row>
        <row r="282">
          <cell r="B282" t="str">
            <v>Niger</v>
          </cell>
        </row>
        <row r="283">
          <cell r="B283" t="str">
            <v>Nigéria</v>
          </cell>
        </row>
        <row r="284">
          <cell r="B284" t="str">
            <v>Niue</v>
          </cell>
        </row>
        <row r="285">
          <cell r="B285" t="str">
            <v>Norfolk-sziget</v>
          </cell>
        </row>
        <row r="286">
          <cell r="B286" t="str">
            <v>Omán</v>
          </cell>
        </row>
        <row r="287">
          <cell r="B287" t="str">
            <v>Örményország</v>
          </cell>
        </row>
        <row r="288">
          <cell r="B288" t="str">
            <v>Pakisztán</v>
          </cell>
        </row>
        <row r="289">
          <cell r="B289" t="str">
            <v>Palaos</v>
          </cell>
        </row>
        <row r="290">
          <cell r="B290" t="str">
            <v>Panama</v>
          </cell>
        </row>
        <row r="291">
          <cell r="B291" t="str">
            <v>Pápua Új-Guinea</v>
          </cell>
        </row>
        <row r="292">
          <cell r="B292" t="str">
            <v>Paraguay</v>
          </cell>
        </row>
        <row r="293">
          <cell r="B293" t="str">
            <v>Peru</v>
          </cell>
        </row>
        <row r="294">
          <cell r="B294" t="str">
            <v>Pitcairn-szigetek</v>
          </cell>
        </row>
        <row r="295">
          <cell r="B295" t="str">
            <v>Ruanda</v>
          </cell>
        </row>
        <row r="296">
          <cell r="B296" t="str">
            <v>Saint Ilona</v>
          </cell>
        </row>
        <row r="297">
          <cell r="B297" t="str">
            <v>Saint Kitts és Nevis</v>
          </cell>
        </row>
        <row r="298">
          <cell r="B298" t="str">
            <v>Saint Lucia</v>
          </cell>
        </row>
        <row r="299">
          <cell r="B299" t="str">
            <v>Saint Pierre és Miquelon</v>
          </cell>
        </row>
        <row r="300">
          <cell r="B300" t="str">
            <v>Saint Vincent et Grenadine-szigetek</v>
          </cell>
        </row>
        <row r="301">
          <cell r="B301" t="str">
            <v>Salamon-szigetek</v>
          </cell>
        </row>
        <row r="302">
          <cell r="B302" t="str">
            <v>Salvador</v>
          </cell>
        </row>
        <row r="303">
          <cell r="B303" t="str">
            <v>San Marino</v>
          </cell>
        </row>
        <row r="304">
          <cell r="B304" t="str">
            <v>Sao Tomé és Principe</v>
          </cell>
        </row>
        <row r="305">
          <cell r="B305" t="str">
            <v>Seychelle-szigetek</v>
          </cell>
        </row>
        <row r="306">
          <cell r="B306" t="str">
            <v>Sierra Leone</v>
          </cell>
        </row>
        <row r="307">
          <cell r="B307" t="str">
            <v>Sri Lanka</v>
          </cell>
        </row>
        <row r="308">
          <cell r="B308" t="str">
            <v>Suriname</v>
          </cell>
        </row>
        <row r="309">
          <cell r="B309" t="str">
            <v>Szamoa</v>
          </cell>
        </row>
        <row r="310">
          <cell r="B310" t="str">
            <v>Szaúd-Arábia</v>
          </cell>
        </row>
        <row r="311">
          <cell r="B311" t="str">
            <v>Szenegál</v>
          </cell>
        </row>
        <row r="312">
          <cell r="B312" t="str">
            <v>Szingapúr</v>
          </cell>
        </row>
        <row r="313">
          <cell r="B313" t="str">
            <v>Szíriai Arab Köztársaság</v>
          </cell>
        </row>
        <row r="314">
          <cell r="B314" t="str">
            <v>Szomália</v>
          </cell>
        </row>
        <row r="315">
          <cell r="B315" t="str">
            <v>Szudán</v>
          </cell>
        </row>
        <row r="316">
          <cell r="B316" t="str">
            <v>Szváziföld</v>
          </cell>
        </row>
        <row r="317">
          <cell r="B317" t="str">
            <v>Tádzsikisztán</v>
          </cell>
        </row>
        <row r="318">
          <cell r="B318" t="str">
            <v>Tajvan</v>
          </cell>
        </row>
        <row r="319">
          <cell r="B319" t="str">
            <v>Tanzániai Egyesült Köztársaság</v>
          </cell>
        </row>
        <row r="320">
          <cell r="B320" t="str">
            <v>Thaiföld</v>
          </cell>
        </row>
        <row r="321">
          <cell r="B321" t="str">
            <v>Timor-Leste</v>
          </cell>
        </row>
        <row r="322">
          <cell r="B322" t="str">
            <v>Togo</v>
          </cell>
        </row>
        <row r="323">
          <cell r="B323" t="str">
            <v>Tokelau</v>
          </cell>
        </row>
        <row r="324">
          <cell r="B324" t="str">
            <v>Tonga</v>
          </cell>
        </row>
        <row r="325">
          <cell r="B325" t="str">
            <v>Törökország</v>
          </cell>
        </row>
        <row r="326">
          <cell r="B326" t="str">
            <v>Trinidad és Tobago</v>
          </cell>
        </row>
        <row r="327">
          <cell r="B327" t="str">
            <v>Tunézia</v>
          </cell>
        </row>
        <row r="328">
          <cell r="B328" t="str">
            <v>Turks- és Caicos-szigetek</v>
          </cell>
        </row>
        <row r="329">
          <cell r="B329" t="str">
            <v>Tuvalu</v>
          </cell>
        </row>
        <row r="330">
          <cell r="B330" t="str">
            <v>Türkmenisztán</v>
          </cell>
        </row>
        <row r="331">
          <cell r="B331" t="str">
            <v>Uganda</v>
          </cell>
        </row>
        <row r="332">
          <cell r="B332" t="str">
            <v>Új-Kaledónia</v>
          </cell>
        </row>
        <row r="333">
          <cell r="B333" t="str">
            <v>Új-Zéland</v>
          </cell>
        </row>
        <row r="334">
          <cell r="B334" t="str">
            <v>Uruguay</v>
          </cell>
        </row>
        <row r="335">
          <cell r="B335" t="str">
            <v>Üzbegisztán</v>
          </cell>
        </row>
        <row r="336">
          <cell r="B336" t="str">
            <v>Vanuatu</v>
          </cell>
        </row>
        <row r="337">
          <cell r="B337" t="str">
            <v>Venezuela</v>
          </cell>
        </row>
        <row r="338">
          <cell r="B338" t="str">
            <v>Vietnam</v>
          </cell>
        </row>
        <row r="339">
          <cell r="B339" t="str">
            <v>Wallis és Futuna</v>
          </cell>
        </row>
        <row r="340">
          <cell r="B340" t="str">
            <v>Zambia</v>
          </cell>
        </row>
        <row r="341">
          <cell r="B341" t="str">
            <v>Zimbabwe</v>
          </cell>
        </row>
        <row r="342">
          <cell r="B342" t="str">
            <v>Zöld-foki-szigetek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13"/>
  <sheetViews>
    <sheetView workbookViewId="0" topLeftCell="A19">
      <selection activeCell="F36" sqref="F36"/>
    </sheetView>
  </sheetViews>
  <sheetFormatPr defaultColWidth="9.140625" defaultRowHeight="12.75"/>
  <cols>
    <col min="1" max="1" width="3.421875" style="3" customWidth="1"/>
    <col min="2" max="2" width="2.28125" style="3" customWidth="1"/>
    <col min="3" max="27" width="3.140625" style="3" customWidth="1"/>
    <col min="28" max="29" width="3.421875" style="3" customWidth="1"/>
    <col min="30" max="16384" width="9.140625" style="3" customWidth="1"/>
  </cols>
  <sheetData>
    <row r="1" ht="18.75" customHeight="1" thickBot="1">
      <c r="C1" s="9"/>
    </row>
    <row r="2" spans="2:29" ht="15" customHeight="1" thickBot="1">
      <c r="B2" s="4"/>
      <c r="C2" s="135">
        <v>1</v>
      </c>
      <c r="D2" s="136">
        <v>9</v>
      </c>
      <c r="E2" s="136">
        <v>2</v>
      </c>
      <c r="F2" s="136">
        <v>8</v>
      </c>
      <c r="G2" s="136">
        <v>9</v>
      </c>
      <c r="H2" s="136">
        <v>7</v>
      </c>
      <c r="I2" s="136">
        <v>3</v>
      </c>
      <c r="J2" s="136">
        <v>5</v>
      </c>
      <c r="K2" s="136" t="s">
        <v>2</v>
      </c>
      <c r="L2" s="136">
        <v>9</v>
      </c>
      <c r="M2" s="136">
        <v>4</v>
      </c>
      <c r="N2" s="136">
        <v>9</v>
      </c>
      <c r="O2" s="136">
        <v>9</v>
      </c>
      <c r="P2" s="136" t="s">
        <v>2</v>
      </c>
      <c r="Q2" s="136">
        <v>5</v>
      </c>
      <c r="R2" s="136">
        <v>6</v>
      </c>
      <c r="S2" s="136">
        <v>9</v>
      </c>
      <c r="T2" s="137" t="s">
        <v>2</v>
      </c>
      <c r="U2" s="136">
        <v>0</v>
      </c>
      <c r="V2" s="138">
        <v>3</v>
      </c>
      <c r="W2" s="139"/>
      <c r="X2" s="134"/>
      <c r="Y2" s="134"/>
      <c r="Z2" s="134"/>
      <c r="AA2" s="134"/>
      <c r="AB2" s="134"/>
      <c r="AC2" s="134"/>
    </row>
    <row r="3" spans="2:29" ht="15" customHeight="1">
      <c r="B3" s="4"/>
      <c r="C3" s="233" t="s">
        <v>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134"/>
      <c r="U3" s="134"/>
      <c r="V3" s="134"/>
      <c r="W3" s="134"/>
      <c r="X3" s="134"/>
      <c r="Y3" s="134"/>
      <c r="Z3" s="134"/>
      <c r="AA3" s="134"/>
      <c r="AB3" s="134"/>
      <c r="AC3" s="134"/>
    </row>
    <row r="4" spans="2:29" ht="15" customHeight="1">
      <c r="B4" s="5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34"/>
      <c r="U4" s="134"/>
      <c r="V4" s="134"/>
      <c r="W4" s="134"/>
      <c r="X4" s="134"/>
      <c r="Y4" s="134"/>
      <c r="Z4" s="134"/>
      <c r="AA4" s="134"/>
      <c r="AB4" s="134"/>
      <c r="AC4" s="134"/>
    </row>
    <row r="5" spans="3:29" ht="15" customHeight="1"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</row>
    <row r="6" spans="2:29" ht="15" customHeight="1">
      <c r="B6" s="6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34"/>
      <c r="Y6" s="134"/>
      <c r="Z6" s="134"/>
      <c r="AA6" s="134"/>
      <c r="AB6" s="134"/>
      <c r="AC6" s="134"/>
    </row>
    <row r="7" spans="2:29" ht="15" customHeight="1">
      <c r="B7" s="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4"/>
      <c r="Y7" s="134"/>
      <c r="Z7" s="134"/>
      <c r="AA7" s="134"/>
      <c r="AB7" s="134"/>
      <c r="AC7" s="134"/>
    </row>
    <row r="8" spans="2:29" ht="15" customHeight="1">
      <c r="B8" s="6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34"/>
      <c r="Y8" s="134"/>
      <c r="Z8" s="134"/>
      <c r="AA8" s="134"/>
      <c r="AB8" s="134"/>
      <c r="AC8" s="134"/>
    </row>
    <row r="9" spans="2:29" ht="27.75" customHeight="1">
      <c r="B9" s="6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34"/>
      <c r="Y9" s="134"/>
      <c r="Z9" s="134"/>
      <c r="AA9" s="134"/>
      <c r="AB9" s="134"/>
      <c r="AC9" s="134"/>
    </row>
    <row r="10" spans="2:29" ht="15" customHeight="1">
      <c r="B10" s="6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34"/>
      <c r="Y10" s="134"/>
      <c r="Z10" s="134"/>
      <c r="AA10" s="134"/>
      <c r="AB10" s="134"/>
      <c r="AC10" s="134"/>
    </row>
    <row r="11" spans="2:29" ht="12.75">
      <c r="B11" s="6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34"/>
      <c r="Y11" s="134"/>
      <c r="Z11" s="134"/>
      <c r="AA11" s="134"/>
      <c r="AB11" s="134"/>
      <c r="AC11" s="134"/>
    </row>
    <row r="12" spans="2:29" ht="15" customHeight="1">
      <c r="B12" s="6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34"/>
      <c r="Y12" s="134"/>
      <c r="Z12" s="134"/>
      <c r="AA12" s="134"/>
      <c r="AB12" s="134"/>
      <c r="AC12" s="134"/>
    </row>
    <row r="13" spans="2:29" ht="15" customHeight="1">
      <c r="B13" s="6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34"/>
      <c r="Y13" s="134"/>
      <c r="Z13" s="134"/>
      <c r="AA13" s="134"/>
      <c r="AB13" s="134"/>
      <c r="AC13" s="134"/>
    </row>
    <row r="14" spans="2:29" ht="18">
      <c r="B14" s="6"/>
      <c r="C14" s="141"/>
      <c r="D14" s="141"/>
      <c r="E14" s="235" t="s">
        <v>4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134"/>
      <c r="AB14" s="134"/>
      <c r="AC14" s="134"/>
    </row>
    <row r="15" spans="2:29" ht="19.5">
      <c r="B15" s="6"/>
      <c r="C15" s="141"/>
      <c r="D15" s="141"/>
      <c r="E15" s="237" t="s">
        <v>234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134"/>
      <c r="AB15" s="134"/>
      <c r="AC15" s="134"/>
    </row>
    <row r="16" spans="2:29" ht="12.75">
      <c r="B16" s="6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34"/>
      <c r="Y16" s="134"/>
      <c r="Z16" s="134"/>
      <c r="AA16" s="134"/>
      <c r="AB16" s="134"/>
      <c r="AC16" s="134"/>
    </row>
    <row r="17" spans="2:29" ht="51" customHeight="1">
      <c r="B17" s="6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34"/>
      <c r="Y17" s="134"/>
      <c r="Z17" s="134"/>
      <c r="AA17" s="134"/>
      <c r="AB17" s="134"/>
      <c r="AC17" s="134"/>
    </row>
    <row r="18" spans="2:29" ht="12.75">
      <c r="B18" s="6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34"/>
      <c r="Y18" s="134"/>
      <c r="Z18" s="134"/>
      <c r="AA18" s="134"/>
      <c r="AB18" s="134"/>
      <c r="AC18" s="134"/>
    </row>
    <row r="19" spans="2:29" ht="12.75">
      <c r="B19" s="6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34"/>
      <c r="Y19" s="134"/>
      <c r="Z19" s="134"/>
      <c r="AA19" s="134"/>
      <c r="AB19" s="134"/>
      <c r="AC19" s="134"/>
    </row>
    <row r="20" spans="2:29" ht="19.5">
      <c r="B20" s="6"/>
      <c r="C20" s="241">
        <v>44926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</row>
    <row r="21" spans="2:29" ht="12.75">
      <c r="B21" s="6"/>
      <c r="C21" s="141"/>
      <c r="D21" s="141"/>
      <c r="E21" s="141"/>
      <c r="F21" s="141"/>
      <c r="G21" s="141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34"/>
      <c r="Z21" s="134"/>
      <c r="AA21" s="134"/>
      <c r="AB21" s="134"/>
      <c r="AC21" s="134"/>
    </row>
    <row r="22" spans="2:29" ht="12.75">
      <c r="B22" s="6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34"/>
      <c r="Y22" s="134"/>
      <c r="Z22" s="134"/>
      <c r="AA22" s="134"/>
      <c r="AB22" s="134"/>
      <c r="AC22" s="134"/>
    </row>
    <row r="23" spans="2:29" ht="12.75">
      <c r="B23" s="6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34"/>
      <c r="Y23" s="134"/>
      <c r="Z23" s="134"/>
      <c r="AA23" s="134"/>
      <c r="AB23" s="134"/>
      <c r="AC23" s="134"/>
    </row>
    <row r="24" spans="2:29" ht="39" customHeight="1">
      <c r="B24" s="6"/>
      <c r="C24" s="141"/>
      <c r="D24" s="141"/>
      <c r="E24" s="239" t="s">
        <v>278</v>
      </c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134"/>
    </row>
    <row r="25" spans="2:29" ht="12.75">
      <c r="B25" s="6"/>
      <c r="C25" s="141"/>
      <c r="D25" s="141"/>
      <c r="E25" s="226" t="s">
        <v>5</v>
      </c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132"/>
      <c r="AB25" s="132"/>
      <c r="AC25" s="134"/>
    </row>
    <row r="26" spans="2:29" ht="12.75">
      <c r="B26" s="6"/>
      <c r="C26" s="141"/>
      <c r="D26" s="14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4"/>
      <c r="AB26" s="134"/>
      <c r="AC26" s="134"/>
    </row>
    <row r="27" spans="2:29" ht="12.75">
      <c r="B27" s="6"/>
      <c r="C27" s="141"/>
      <c r="D27" s="141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4"/>
      <c r="AB27" s="134"/>
      <c r="AC27" s="134"/>
    </row>
    <row r="28" spans="2:29" ht="8.25" customHeight="1">
      <c r="B28" s="6"/>
      <c r="C28" s="141"/>
      <c r="D28" s="141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4"/>
      <c r="AB28" s="134"/>
      <c r="AC28" s="134"/>
    </row>
    <row r="29" spans="2:29" ht="18" customHeight="1">
      <c r="B29" s="6"/>
      <c r="C29" s="141"/>
      <c r="D29" s="141"/>
      <c r="E29" s="231" t="s">
        <v>263</v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134"/>
      <c r="AB29" s="134"/>
      <c r="AC29" s="134"/>
    </row>
    <row r="30" spans="2:29" ht="12.75">
      <c r="B30" s="6"/>
      <c r="C30" s="141"/>
      <c r="D30" s="141"/>
      <c r="E30" s="226" t="s">
        <v>6</v>
      </c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134"/>
      <c r="AB30" s="134"/>
      <c r="AC30" s="134"/>
    </row>
    <row r="31" spans="2:29" ht="12.75">
      <c r="B31" s="6"/>
      <c r="C31" s="141"/>
      <c r="D31" s="141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4"/>
      <c r="AB31" s="134"/>
      <c r="AC31" s="134"/>
    </row>
    <row r="32" spans="2:29" ht="15" customHeight="1">
      <c r="B32" s="6"/>
      <c r="C32" s="141" t="s">
        <v>75</v>
      </c>
      <c r="D32" s="141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  <c r="AB32" s="134"/>
      <c r="AC32" s="134"/>
    </row>
    <row r="33" spans="2:29" ht="12.75">
      <c r="B33" s="6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34"/>
      <c r="Y33" s="134"/>
      <c r="Z33" s="134"/>
      <c r="AA33" s="134"/>
      <c r="AB33" s="134"/>
      <c r="AC33" s="134"/>
    </row>
    <row r="34" spans="2:29" ht="12.75">
      <c r="B34" s="6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34"/>
      <c r="Y34" s="134"/>
      <c r="Z34" s="134"/>
      <c r="AA34" s="134"/>
      <c r="AB34" s="134"/>
      <c r="AC34" s="134"/>
    </row>
    <row r="35" spans="2:29" ht="12.75">
      <c r="B35" s="6"/>
      <c r="C35" s="141" t="s">
        <v>7</v>
      </c>
      <c r="D35" s="141"/>
      <c r="E35" s="141"/>
      <c r="F35" s="225" t="s">
        <v>320</v>
      </c>
      <c r="G35" s="225"/>
      <c r="H35" s="225"/>
      <c r="I35" s="225"/>
      <c r="J35" s="225"/>
      <c r="K35" s="225"/>
      <c r="L35" s="225"/>
      <c r="M35" s="225"/>
      <c r="N35" s="225"/>
      <c r="O35" s="141"/>
      <c r="P35" s="141"/>
      <c r="Q35" s="141"/>
      <c r="R35" s="141"/>
      <c r="S35" s="141"/>
      <c r="T35" s="142"/>
      <c r="U35" s="142"/>
      <c r="V35" s="142"/>
      <c r="W35" s="142"/>
      <c r="X35" s="142"/>
      <c r="Y35" s="142"/>
      <c r="Z35" s="142"/>
      <c r="AA35" s="142"/>
      <c r="AB35" s="142"/>
      <c r="AC35" s="134"/>
    </row>
    <row r="36" spans="2:29" ht="12.75">
      <c r="B36" s="6"/>
      <c r="C36" s="141"/>
      <c r="D36" s="141"/>
      <c r="E36" s="141"/>
      <c r="F36" s="143"/>
      <c r="G36" s="143"/>
      <c r="H36" s="143"/>
      <c r="I36" s="143"/>
      <c r="J36" s="143"/>
      <c r="K36" s="143"/>
      <c r="L36" s="143"/>
      <c r="M36" s="143"/>
      <c r="N36" s="143"/>
      <c r="O36" s="141"/>
      <c r="P36" s="141"/>
      <c r="Q36" s="141"/>
      <c r="R36" s="141"/>
      <c r="S36" s="141"/>
      <c r="T36" s="234" t="s">
        <v>8</v>
      </c>
      <c r="U36" s="234"/>
      <c r="V36" s="234"/>
      <c r="W36" s="234"/>
      <c r="X36" s="234"/>
      <c r="Y36" s="234"/>
      <c r="Z36" s="234"/>
      <c r="AA36" s="234"/>
      <c r="AB36" s="234"/>
      <c r="AC36" s="134"/>
    </row>
    <row r="37" spans="2:29" ht="13.5" customHeight="1">
      <c r="B37" s="6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227" t="s">
        <v>9</v>
      </c>
      <c r="U37" s="228"/>
      <c r="V37" s="228"/>
      <c r="W37" s="228"/>
      <c r="X37" s="228"/>
      <c r="Y37" s="228"/>
      <c r="Z37" s="228"/>
      <c r="AA37" s="229"/>
      <c r="AB37" s="230"/>
      <c r="AC37" s="134"/>
    </row>
    <row r="38" spans="2:29" ht="12.75">
      <c r="B38" s="6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34"/>
      <c r="AC38" s="134"/>
    </row>
    <row r="39" spans="2:29" ht="12.75">
      <c r="B39" s="6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34"/>
      <c r="AC39" s="134"/>
    </row>
    <row r="40" spans="2:29" ht="12.75">
      <c r="B40" s="6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224" t="s">
        <v>10</v>
      </c>
      <c r="Q40" s="224"/>
      <c r="R40" s="224"/>
      <c r="S40" s="141"/>
      <c r="T40" s="141"/>
      <c r="U40" s="141"/>
      <c r="V40" s="141"/>
      <c r="W40" s="141"/>
      <c r="X40" s="134"/>
      <c r="Y40" s="134"/>
      <c r="Z40" s="134"/>
      <c r="AA40" s="134"/>
      <c r="AB40" s="134"/>
      <c r="AC40" s="134"/>
    </row>
    <row r="41" spans="2:29" ht="12.75">
      <c r="B41" s="6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34"/>
      <c r="Y41" s="134"/>
      <c r="Z41" s="134"/>
      <c r="AA41" s="134"/>
      <c r="AB41" s="134"/>
      <c r="AC41" s="134"/>
    </row>
    <row r="42" spans="2:29" ht="12.75">
      <c r="B42" s="6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34"/>
      <c r="Y42" s="134"/>
      <c r="Z42" s="134"/>
      <c r="AA42" s="134"/>
      <c r="AB42" s="134"/>
      <c r="AC42" s="134"/>
    </row>
    <row r="43" spans="2:29" ht="12.75">
      <c r="B43" s="6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34"/>
      <c r="Y43" s="134"/>
      <c r="Z43" s="134"/>
      <c r="AA43" s="134"/>
      <c r="AB43" s="134"/>
      <c r="AC43" s="134"/>
    </row>
    <row r="44" spans="2:29" ht="12.75">
      <c r="B44" s="6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34"/>
      <c r="Y44" s="134"/>
      <c r="Z44" s="134"/>
      <c r="AA44" s="134"/>
      <c r="AB44" s="134"/>
      <c r="AC44" s="134"/>
    </row>
    <row r="45" spans="2:29" ht="12.75">
      <c r="B45" s="6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34"/>
      <c r="Y45" s="134"/>
      <c r="Z45" s="134"/>
      <c r="AA45" s="134"/>
      <c r="AB45" s="134"/>
      <c r="AC45" s="134"/>
    </row>
    <row r="46" spans="2:29" ht="12.75">
      <c r="B46" s="6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34"/>
      <c r="Y46" s="134"/>
      <c r="Z46" s="134"/>
      <c r="AA46" s="134"/>
      <c r="AB46" s="134"/>
      <c r="AC46" s="134"/>
    </row>
    <row r="47" spans="2:29" ht="12.75">
      <c r="B47" s="6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34"/>
      <c r="Y47" s="134"/>
      <c r="Z47" s="134"/>
      <c r="AA47" s="134"/>
      <c r="AB47" s="134"/>
      <c r="AC47" s="134"/>
    </row>
    <row r="48" spans="2:29" ht="12.75">
      <c r="B48" s="6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34"/>
      <c r="Y48" s="134"/>
      <c r="Z48" s="134"/>
      <c r="AA48" s="134"/>
      <c r="AB48" s="134"/>
      <c r="AC48" s="134"/>
    </row>
    <row r="49" spans="2:29" ht="12.75">
      <c r="B49" s="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34"/>
      <c r="Y49" s="134"/>
      <c r="Z49" s="134"/>
      <c r="AA49" s="134"/>
      <c r="AB49" s="134"/>
      <c r="AC49" s="134"/>
    </row>
    <row r="50" spans="2:29" ht="12.75">
      <c r="B50" s="6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34"/>
      <c r="Y50" s="134"/>
      <c r="Z50" s="134"/>
      <c r="AA50" s="134"/>
      <c r="AB50" s="134"/>
      <c r="AC50" s="134"/>
    </row>
    <row r="51" spans="2:29" ht="12.75">
      <c r="B51" s="6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34"/>
      <c r="Y51" s="134"/>
      <c r="Z51" s="134"/>
      <c r="AA51" s="134"/>
      <c r="AB51" s="134"/>
      <c r="AC51" s="134"/>
    </row>
    <row r="52" spans="2:29" ht="12.75">
      <c r="B52" s="6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34"/>
      <c r="Y52" s="134"/>
      <c r="Z52" s="134"/>
      <c r="AA52" s="134"/>
      <c r="AB52" s="134"/>
      <c r="AC52" s="134"/>
    </row>
    <row r="53" spans="2:29" ht="12.75">
      <c r="B53" s="6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34"/>
      <c r="Y53" s="134"/>
      <c r="Z53" s="134"/>
      <c r="AA53" s="134"/>
      <c r="AB53" s="134"/>
      <c r="AC53" s="134"/>
    </row>
    <row r="54" spans="2:29" ht="12.75">
      <c r="B54" s="6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34"/>
      <c r="Y54" s="134"/>
      <c r="Z54" s="134"/>
      <c r="AA54" s="134"/>
      <c r="AB54" s="134"/>
      <c r="AC54" s="134"/>
    </row>
    <row r="55" spans="2:29" ht="12.75">
      <c r="B55" s="6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34"/>
      <c r="Y55" s="134"/>
      <c r="Z55" s="134"/>
      <c r="AA55" s="134"/>
      <c r="AB55" s="134"/>
      <c r="AC55" s="134"/>
    </row>
    <row r="56" spans="2:29" ht="12.75">
      <c r="B56" s="6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34"/>
      <c r="Y56" s="134"/>
      <c r="Z56" s="134"/>
      <c r="AA56" s="134"/>
      <c r="AB56" s="134"/>
      <c r="AC56" s="134"/>
    </row>
    <row r="57" spans="2:29" ht="12.75">
      <c r="B57" s="6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34"/>
      <c r="Y57" s="134"/>
      <c r="Z57" s="134"/>
      <c r="AA57" s="134"/>
      <c r="AB57" s="134"/>
      <c r="AC57" s="134"/>
    </row>
    <row r="58" spans="2:29" ht="12.75">
      <c r="B58" s="6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34"/>
      <c r="Y58" s="134"/>
      <c r="Z58" s="134"/>
      <c r="AA58" s="134"/>
      <c r="AB58" s="134"/>
      <c r="AC58" s="134"/>
    </row>
    <row r="59" spans="2:29" ht="12.75">
      <c r="B59" s="6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34"/>
      <c r="Y59" s="134"/>
      <c r="Z59" s="134"/>
      <c r="AA59" s="134"/>
      <c r="AB59" s="134"/>
      <c r="AC59" s="134"/>
    </row>
    <row r="60" spans="2:29" ht="12.75">
      <c r="B60" s="6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34"/>
      <c r="Y60" s="134"/>
      <c r="Z60" s="134"/>
      <c r="AA60" s="134"/>
      <c r="AB60" s="134"/>
      <c r="AC60" s="134"/>
    </row>
    <row r="61" spans="2:29" ht="12.75">
      <c r="B61" s="6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34"/>
      <c r="Y61" s="134"/>
      <c r="Z61" s="134"/>
      <c r="AA61" s="134"/>
      <c r="AB61" s="134"/>
      <c r="AC61" s="134"/>
    </row>
    <row r="62" spans="2:29" ht="12.75">
      <c r="B62" s="6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34"/>
      <c r="Y62" s="134"/>
      <c r="Z62" s="134"/>
      <c r="AA62" s="134"/>
      <c r="AB62" s="134"/>
      <c r="AC62" s="134"/>
    </row>
    <row r="63" spans="2:29" ht="12.75">
      <c r="B63" s="6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34"/>
      <c r="Y63" s="134"/>
      <c r="Z63" s="134"/>
      <c r="AA63" s="134"/>
      <c r="AB63" s="134"/>
      <c r="AC63" s="134"/>
    </row>
    <row r="64" spans="2:29" ht="12.75">
      <c r="B64" s="6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34"/>
      <c r="Y64" s="134"/>
      <c r="Z64" s="134"/>
      <c r="AA64" s="134"/>
      <c r="AB64" s="134"/>
      <c r="AC64" s="134"/>
    </row>
    <row r="65" spans="2:29" ht="12.75">
      <c r="B65" s="6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34"/>
      <c r="Y65" s="134"/>
      <c r="Z65" s="134"/>
      <c r="AA65" s="134"/>
      <c r="AB65" s="134"/>
      <c r="AC65" s="134"/>
    </row>
    <row r="66" spans="2:29" ht="12.75">
      <c r="B66" s="6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34"/>
      <c r="Y66" s="134"/>
      <c r="Z66" s="134"/>
      <c r="AA66" s="134"/>
      <c r="AB66" s="134"/>
      <c r="AC66" s="134"/>
    </row>
    <row r="67" spans="2:29" ht="12.75">
      <c r="B67" s="6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34"/>
      <c r="Y67" s="134"/>
      <c r="Z67" s="134"/>
      <c r="AA67" s="134"/>
      <c r="AB67" s="134"/>
      <c r="AC67" s="134"/>
    </row>
    <row r="68" spans="2:29" ht="12.75">
      <c r="B68" s="6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34"/>
      <c r="Y68" s="134"/>
      <c r="Z68" s="134"/>
      <c r="AA68" s="134"/>
      <c r="AB68" s="134"/>
      <c r="AC68" s="134"/>
    </row>
    <row r="69" spans="2:29" ht="12.75">
      <c r="B69" s="6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34"/>
      <c r="Y69" s="134"/>
      <c r="Z69" s="134"/>
      <c r="AA69" s="134"/>
      <c r="AB69" s="134"/>
      <c r="AC69" s="134"/>
    </row>
    <row r="70" spans="2:29" ht="12.75">
      <c r="B70" s="6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34"/>
      <c r="Y70" s="134"/>
      <c r="Z70" s="134"/>
      <c r="AA70" s="134"/>
      <c r="AB70" s="134"/>
      <c r="AC70" s="134"/>
    </row>
    <row r="71" spans="2:29" ht="12.75">
      <c r="B71" s="6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34"/>
      <c r="Y71" s="134"/>
      <c r="Z71" s="134"/>
      <c r="AA71" s="134"/>
      <c r="AB71" s="134"/>
      <c r="AC71" s="134"/>
    </row>
    <row r="72" spans="2:29" ht="12.75">
      <c r="B72" s="6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34"/>
      <c r="Y72" s="134"/>
      <c r="Z72" s="134"/>
      <c r="AA72" s="134"/>
      <c r="AB72" s="134"/>
      <c r="AC72" s="134"/>
    </row>
    <row r="73" spans="2:29" ht="12.75">
      <c r="B73" s="6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34"/>
      <c r="Y73" s="134"/>
      <c r="Z73" s="134"/>
      <c r="AA73" s="134"/>
      <c r="AB73" s="134"/>
      <c r="AC73" s="134"/>
    </row>
    <row r="74" spans="2:29" ht="12.75">
      <c r="B74" s="6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34"/>
      <c r="Y74" s="134"/>
      <c r="Z74" s="134"/>
      <c r="AA74" s="134"/>
      <c r="AB74" s="134"/>
      <c r="AC74" s="134"/>
    </row>
    <row r="75" spans="2:29" ht="12.75">
      <c r="B75" s="6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34"/>
      <c r="Y75" s="134"/>
      <c r="Z75" s="134"/>
      <c r="AA75" s="134"/>
      <c r="AB75" s="134"/>
      <c r="AC75" s="134"/>
    </row>
    <row r="76" spans="2:29" ht="12.75">
      <c r="B76" s="6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34"/>
      <c r="Y76" s="134"/>
      <c r="Z76" s="134"/>
      <c r="AA76" s="134"/>
      <c r="AB76" s="134"/>
      <c r="AC76" s="134"/>
    </row>
    <row r="77" spans="2:29" ht="12.75">
      <c r="B77" s="6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34"/>
      <c r="Y77" s="134"/>
      <c r="Z77" s="134"/>
      <c r="AA77" s="134"/>
      <c r="AB77" s="134"/>
      <c r="AC77" s="134"/>
    </row>
    <row r="78" spans="2:29" ht="12.75">
      <c r="B78" s="6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34"/>
      <c r="Y78" s="134"/>
      <c r="Z78" s="134"/>
      <c r="AA78" s="134"/>
      <c r="AB78" s="134"/>
      <c r="AC78" s="134"/>
    </row>
    <row r="79" spans="2:29" ht="12.75">
      <c r="B79" s="6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34"/>
      <c r="Y79" s="134"/>
      <c r="Z79" s="134"/>
      <c r="AA79" s="134"/>
      <c r="AB79" s="134"/>
      <c r="AC79" s="134"/>
    </row>
    <row r="80" spans="2:29" ht="12.75">
      <c r="B80" s="6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34"/>
      <c r="Y80" s="134"/>
      <c r="Z80" s="134"/>
      <c r="AA80" s="134"/>
      <c r="AB80" s="134"/>
      <c r="AC80" s="134"/>
    </row>
    <row r="81" spans="2:29" ht="12.75">
      <c r="B81" s="6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34"/>
      <c r="Y81" s="134"/>
      <c r="Z81" s="134"/>
      <c r="AA81" s="134"/>
      <c r="AB81" s="134"/>
      <c r="AC81" s="134"/>
    </row>
    <row r="82" spans="2:29" ht="12.75">
      <c r="B82" s="6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34"/>
      <c r="Y82" s="134"/>
      <c r="Z82" s="134"/>
      <c r="AA82" s="134"/>
      <c r="AB82" s="134"/>
      <c r="AC82" s="134"/>
    </row>
    <row r="83" spans="2:29" ht="12.75">
      <c r="B83" s="6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34"/>
      <c r="Y83" s="134"/>
      <c r="Z83" s="134"/>
      <c r="AA83" s="134"/>
      <c r="AB83" s="134"/>
      <c r="AC83" s="134"/>
    </row>
    <row r="84" spans="2:29" ht="12.75">
      <c r="B84" s="6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34"/>
      <c r="Y84" s="134"/>
      <c r="Z84" s="134"/>
      <c r="AA84" s="134"/>
      <c r="AB84" s="134"/>
      <c r="AC84" s="134"/>
    </row>
    <row r="85" spans="2:29" ht="12.75">
      <c r="B85" s="6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34"/>
      <c r="Y85" s="134"/>
      <c r="Z85" s="134"/>
      <c r="AA85" s="134"/>
      <c r="AB85" s="134"/>
      <c r="AC85" s="134"/>
    </row>
    <row r="86" spans="2:29" ht="12.75">
      <c r="B86" s="6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34"/>
      <c r="Y86" s="134"/>
      <c r="Z86" s="134"/>
      <c r="AA86" s="134"/>
      <c r="AB86" s="134"/>
      <c r="AC86" s="134"/>
    </row>
    <row r="87" spans="2:29" ht="12.75">
      <c r="B87" s="6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34"/>
      <c r="Y87" s="134"/>
      <c r="Z87" s="134"/>
      <c r="AA87" s="134"/>
      <c r="AB87" s="134"/>
      <c r="AC87" s="134"/>
    </row>
    <row r="88" spans="2:29" ht="12.75">
      <c r="B88" s="6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34"/>
      <c r="Y88" s="134"/>
      <c r="Z88" s="134"/>
      <c r="AA88" s="134"/>
      <c r="AB88" s="134"/>
      <c r="AC88" s="134"/>
    </row>
    <row r="89" spans="2:29" ht="12.75">
      <c r="B89" s="6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34"/>
      <c r="Y89" s="134"/>
      <c r="Z89" s="134"/>
      <c r="AA89" s="134"/>
      <c r="AB89" s="134"/>
      <c r="AC89" s="134"/>
    </row>
    <row r="90" spans="2:29" ht="12.75">
      <c r="B90" s="6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34"/>
      <c r="Y90" s="134"/>
      <c r="Z90" s="134"/>
      <c r="AA90" s="134"/>
      <c r="AB90" s="134"/>
      <c r="AC90" s="134"/>
    </row>
    <row r="91" spans="2:29" ht="12.75">
      <c r="B91" s="6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34"/>
      <c r="Y91" s="134"/>
      <c r="Z91" s="134"/>
      <c r="AA91" s="134"/>
      <c r="AB91" s="134"/>
      <c r="AC91" s="134"/>
    </row>
    <row r="92" spans="2:29" ht="12.75">
      <c r="B92" s="6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34"/>
      <c r="Y92" s="134"/>
      <c r="Z92" s="134"/>
      <c r="AA92" s="134"/>
      <c r="AB92" s="134"/>
      <c r="AC92" s="134"/>
    </row>
    <row r="93" spans="2:29" ht="12.75">
      <c r="B93" s="6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34"/>
      <c r="Y93" s="134"/>
      <c r="Z93" s="134"/>
      <c r="AA93" s="134"/>
      <c r="AB93" s="134"/>
      <c r="AC93" s="134"/>
    </row>
    <row r="94" spans="2:29" ht="12.75">
      <c r="B94" s="6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34"/>
      <c r="Y94" s="134"/>
      <c r="Z94" s="134"/>
      <c r="AA94" s="134"/>
      <c r="AB94" s="134"/>
      <c r="AC94" s="134"/>
    </row>
    <row r="95" spans="2:23" ht="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2:23" ht="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2:23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2:23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2:23" ht="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2:23" ht="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2:23" ht="1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2:23" ht="1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2:23" ht="1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2:23" ht="1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2:23" ht="1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2:23" ht="1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2:23" ht="1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2:23" ht="1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2:23" ht="1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2:23" ht="1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2:23" ht="1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2:23" ht="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2:23" ht="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</sheetData>
  <sheetProtection/>
  <mergeCells count="13">
    <mergeCell ref="C5:N5"/>
    <mergeCell ref="C3:S3"/>
    <mergeCell ref="T36:AB36"/>
    <mergeCell ref="E14:Z14"/>
    <mergeCell ref="E15:Z15"/>
    <mergeCell ref="E24:AB24"/>
    <mergeCell ref="C20:AC20"/>
    <mergeCell ref="P40:R40"/>
    <mergeCell ref="F35:N35"/>
    <mergeCell ref="E25:Z25"/>
    <mergeCell ref="E30:Z30"/>
    <mergeCell ref="T37:AB37"/>
    <mergeCell ref="E29:Z29"/>
  </mergeCells>
  <printOptions/>
  <pageMargins left="0.7480314960629921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73"/>
  <sheetViews>
    <sheetView zoomScalePageLayoutView="0" workbookViewId="0" topLeftCell="D34">
      <selection activeCell="X23" sqref="X23:AA23"/>
    </sheetView>
  </sheetViews>
  <sheetFormatPr defaultColWidth="9.140625" defaultRowHeight="12.75"/>
  <cols>
    <col min="1" max="1" width="1.28515625" style="3" customWidth="1"/>
    <col min="2" max="2" width="5.7109375" style="3" customWidth="1"/>
    <col min="3" max="8" width="3.140625" style="3" customWidth="1"/>
    <col min="9" max="9" width="3.8515625" style="3" customWidth="1"/>
    <col min="10" max="27" width="3.140625" style="3" customWidth="1"/>
    <col min="28" max="28" width="9.140625" style="3" customWidth="1"/>
    <col min="29" max="29" width="8.00390625" style="3" customWidth="1"/>
    <col min="30" max="30" width="9.140625" style="3" customWidth="1"/>
    <col min="31" max="31" width="30.57421875" style="3" customWidth="1"/>
    <col min="32" max="16384" width="9.140625" style="3" customWidth="1"/>
  </cols>
  <sheetData>
    <row r="1" ht="9.75" customHeight="1" thickBot="1"/>
    <row r="2" spans="2:33" ht="13.5" customHeight="1" thickBot="1">
      <c r="B2" s="285" t="s">
        <v>11</v>
      </c>
      <c r="C2" s="285"/>
      <c r="D2" s="285"/>
      <c r="E2" s="285"/>
      <c r="F2" s="285"/>
      <c r="G2" s="139"/>
      <c r="H2" s="144">
        <f>Fejlec!C2</f>
        <v>1</v>
      </c>
      <c r="I2" s="144">
        <f>Fejlec!D2</f>
        <v>9</v>
      </c>
      <c r="J2" s="144">
        <f>Fejlec!E2</f>
        <v>2</v>
      </c>
      <c r="K2" s="144">
        <f>Fejlec!F2</f>
        <v>8</v>
      </c>
      <c r="L2" s="144">
        <f>Fejlec!G2</f>
        <v>9</v>
      </c>
      <c r="M2" s="144">
        <f>Fejlec!H2</f>
        <v>7</v>
      </c>
      <c r="N2" s="144">
        <f>Fejlec!I2</f>
        <v>3</v>
      </c>
      <c r="O2" s="144">
        <f>Fejlec!J2</f>
        <v>5</v>
      </c>
      <c r="P2" s="144" t="str">
        <f>Fejlec!K2</f>
        <v>-</v>
      </c>
      <c r="Q2" s="144">
        <f>Fejlec!L2</f>
        <v>9</v>
      </c>
      <c r="R2" s="144">
        <f>Fejlec!M2</f>
        <v>4</v>
      </c>
      <c r="S2" s="144">
        <f>Fejlec!N2</f>
        <v>9</v>
      </c>
      <c r="T2" s="144">
        <f>Fejlec!O2</f>
        <v>9</v>
      </c>
      <c r="U2" s="144" t="str">
        <f>Fejlec!P2</f>
        <v>-</v>
      </c>
      <c r="V2" s="144">
        <f>Fejlec!Q2</f>
        <v>5</v>
      </c>
      <c r="W2" s="144">
        <f>Fejlec!R2</f>
        <v>6</v>
      </c>
      <c r="X2" s="144">
        <f>Fejlec!S2</f>
        <v>9</v>
      </c>
      <c r="Y2" s="144" t="str">
        <f>Fejlec!T2</f>
        <v>-</v>
      </c>
      <c r="Z2" s="144">
        <f>Fejlec!U2</f>
        <v>0</v>
      </c>
      <c r="AA2" s="145">
        <f>Fejlec!V2</f>
        <v>3</v>
      </c>
      <c r="AB2" s="134"/>
      <c r="AC2" s="134"/>
      <c r="AD2" s="134"/>
      <c r="AE2" s="134"/>
      <c r="AF2" s="134"/>
      <c r="AG2" s="134"/>
    </row>
    <row r="3" spans="2:33" ht="11.25" customHeight="1">
      <c r="B3" s="146"/>
      <c r="C3" s="146"/>
      <c r="D3" s="146"/>
      <c r="E3" s="146"/>
      <c r="F3" s="146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9"/>
      <c r="Y3" s="139"/>
      <c r="Z3" s="139"/>
      <c r="AA3" s="139"/>
      <c r="AB3" s="134"/>
      <c r="AC3" s="134"/>
      <c r="AD3" s="134"/>
      <c r="AE3" s="134"/>
      <c r="AF3" s="134"/>
      <c r="AG3" s="134"/>
    </row>
    <row r="4" spans="2:33" ht="16.5" customHeight="1">
      <c r="B4" s="139" t="s">
        <v>12</v>
      </c>
      <c r="C4" s="139"/>
      <c r="D4" s="139"/>
      <c r="E4" s="139"/>
      <c r="F4" s="139"/>
      <c r="G4" s="139"/>
      <c r="H4" s="139"/>
      <c r="I4" s="139"/>
      <c r="J4" s="147" t="str">
        <f>Fejlec!E24</f>
        <v>KIÚT Alapítvány</v>
      </c>
      <c r="K4" s="147"/>
      <c r="L4" s="147"/>
      <c r="M4" s="147"/>
      <c r="N4" s="147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39"/>
      <c r="AA4" s="139"/>
      <c r="AB4" s="134"/>
      <c r="AC4" s="134"/>
      <c r="AD4" s="134"/>
      <c r="AE4" s="134"/>
      <c r="AF4" s="134"/>
      <c r="AG4" s="134"/>
    </row>
    <row r="5" spans="2:33" ht="12.75">
      <c r="B5" s="139"/>
      <c r="C5" s="139"/>
      <c r="D5" s="139"/>
      <c r="E5" s="139"/>
      <c r="F5" s="139"/>
      <c r="G5" s="139"/>
      <c r="H5" s="139"/>
      <c r="I5" s="13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39"/>
      <c r="AA5" s="139"/>
      <c r="AB5" s="134"/>
      <c r="AC5" s="134"/>
      <c r="AD5" s="134"/>
      <c r="AE5" s="134"/>
      <c r="AF5" s="134"/>
      <c r="AG5" s="134"/>
    </row>
    <row r="6" spans="2:33" ht="16.5" customHeight="1">
      <c r="B6" s="139" t="s">
        <v>13</v>
      </c>
      <c r="C6" s="139"/>
      <c r="D6" s="139"/>
      <c r="E6" s="139"/>
      <c r="F6" s="139"/>
      <c r="G6" s="139"/>
      <c r="H6" s="147" t="str">
        <f>Fejlec!E29</f>
        <v>6230 Soltvadkert, Vadvirág u. 7. </v>
      </c>
      <c r="I6" s="147"/>
      <c r="J6" s="147"/>
      <c r="K6" s="147"/>
      <c r="L6" s="147"/>
      <c r="M6" s="147"/>
      <c r="N6" s="147"/>
      <c r="O6" s="147"/>
      <c r="P6" s="147"/>
      <c r="Q6" s="148"/>
      <c r="R6" s="148"/>
      <c r="S6" s="148"/>
      <c r="T6" s="148"/>
      <c r="U6" s="148"/>
      <c r="V6" s="148"/>
      <c r="W6" s="148"/>
      <c r="X6" s="148"/>
      <c r="Y6" s="148"/>
      <c r="Z6" s="139"/>
      <c r="AA6" s="139"/>
      <c r="AB6" s="134"/>
      <c r="AC6" s="134"/>
      <c r="AD6" s="134"/>
      <c r="AE6" s="134"/>
      <c r="AF6" s="134"/>
      <c r="AG6" s="134"/>
    </row>
    <row r="7" spans="2:33" ht="12.75"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4"/>
      <c r="AC7" s="134"/>
      <c r="AD7" s="134"/>
      <c r="AE7" s="134"/>
      <c r="AF7" s="134"/>
      <c r="AG7" s="134"/>
    </row>
    <row r="8" spans="2:33" ht="15">
      <c r="B8" s="302" t="s">
        <v>14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134"/>
      <c r="AC8" s="134"/>
      <c r="AD8" s="134"/>
      <c r="AE8" s="134"/>
      <c r="AF8" s="134"/>
      <c r="AG8" s="134"/>
    </row>
    <row r="9" spans="2:33" ht="15">
      <c r="B9" s="302" t="s">
        <v>15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288">
        <f>Fejlec!C20</f>
        <v>44926</v>
      </c>
      <c r="N9" s="289"/>
      <c r="O9" s="289"/>
      <c r="P9" s="289"/>
      <c r="Q9" s="289"/>
      <c r="R9" s="289"/>
      <c r="S9" s="289"/>
      <c r="T9" s="289"/>
      <c r="U9" s="150"/>
      <c r="V9" s="150"/>
      <c r="W9" s="150"/>
      <c r="X9" s="150"/>
      <c r="Y9" s="150"/>
      <c r="Z9" s="150"/>
      <c r="AA9" s="150"/>
      <c r="AB9" s="134"/>
      <c r="AC9" s="134"/>
      <c r="AD9" s="134"/>
      <c r="AE9" s="134"/>
      <c r="AF9" s="134"/>
      <c r="AG9" s="134"/>
    </row>
    <row r="10" spans="2:33" ht="15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151"/>
      <c r="O10" s="151"/>
      <c r="P10" s="151"/>
      <c r="Q10" s="151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34"/>
      <c r="AC10" s="134"/>
      <c r="AD10" s="134"/>
      <c r="AE10" s="134"/>
      <c r="AF10" s="134"/>
      <c r="AG10" s="134"/>
    </row>
    <row r="11" spans="2:33" ht="13.5" thickBot="1">
      <c r="B11" s="100" t="s">
        <v>261</v>
      </c>
      <c r="C11" s="152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293" t="s">
        <v>16</v>
      </c>
      <c r="Y11" s="293"/>
      <c r="Z11" s="293"/>
      <c r="AA11" s="293"/>
      <c r="AB11" s="134"/>
      <c r="AC11" s="134"/>
      <c r="AD11" s="134"/>
      <c r="AE11" s="134"/>
      <c r="AF11" s="134"/>
      <c r="AG11" s="134"/>
    </row>
    <row r="12" spans="2:33" ht="25.5" customHeight="1">
      <c r="B12" s="154" t="s">
        <v>17</v>
      </c>
      <c r="C12" s="155"/>
      <c r="D12" s="245" t="s">
        <v>18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6"/>
      <c r="P12" s="297" t="s">
        <v>285</v>
      </c>
      <c r="Q12" s="295"/>
      <c r="R12" s="295"/>
      <c r="S12" s="295"/>
      <c r="T12" s="246" t="s">
        <v>19</v>
      </c>
      <c r="U12" s="295"/>
      <c r="V12" s="295"/>
      <c r="W12" s="295"/>
      <c r="X12" s="295" t="s">
        <v>20</v>
      </c>
      <c r="Y12" s="295"/>
      <c r="Z12" s="295"/>
      <c r="AA12" s="296"/>
      <c r="AB12" s="134"/>
      <c r="AC12" s="134"/>
      <c r="AD12" s="134"/>
      <c r="AE12" s="134"/>
      <c r="AF12" s="134"/>
      <c r="AG12" s="134"/>
    </row>
    <row r="13" spans="1:33" ht="14.25" customHeight="1">
      <c r="A13" s="7"/>
      <c r="B13" s="156" t="s">
        <v>21</v>
      </c>
      <c r="C13" s="157"/>
      <c r="D13" s="286" t="s">
        <v>22</v>
      </c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7"/>
      <c r="P13" s="294" t="s">
        <v>23</v>
      </c>
      <c r="Q13" s="294"/>
      <c r="R13" s="294"/>
      <c r="S13" s="294"/>
      <c r="T13" s="287" t="s">
        <v>24</v>
      </c>
      <c r="U13" s="294"/>
      <c r="V13" s="294"/>
      <c r="W13" s="294"/>
      <c r="X13" s="294" t="s">
        <v>25</v>
      </c>
      <c r="Y13" s="294"/>
      <c r="Z13" s="294"/>
      <c r="AA13" s="303"/>
      <c r="AB13" s="134"/>
      <c r="AC13" s="134"/>
      <c r="AD13" s="134"/>
      <c r="AE13" s="134"/>
      <c r="AF13" s="158">
        <v>2020</v>
      </c>
      <c r="AG13" s="158">
        <v>2021</v>
      </c>
    </row>
    <row r="14" spans="1:33" s="7" customFormat="1" ht="27" customHeight="1">
      <c r="A14" s="3"/>
      <c r="B14" s="159" t="s">
        <v>54</v>
      </c>
      <c r="C14" s="160" t="s">
        <v>26</v>
      </c>
      <c r="D14" s="247" t="s">
        <v>265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8"/>
      <c r="P14" s="262">
        <f>SUM(P15:S17)</f>
        <v>0</v>
      </c>
      <c r="Q14" s="262"/>
      <c r="R14" s="262"/>
      <c r="S14" s="262"/>
      <c r="T14" s="263"/>
      <c r="U14" s="264"/>
      <c r="V14" s="264"/>
      <c r="W14" s="264"/>
      <c r="X14" s="254">
        <f>SUM(X15:AA17)</f>
        <v>0</v>
      </c>
      <c r="Y14" s="262"/>
      <c r="Z14" s="262"/>
      <c r="AA14" s="267"/>
      <c r="AB14" s="161"/>
      <c r="AC14" s="161"/>
      <c r="AD14" s="161"/>
      <c r="AE14" s="162" t="s">
        <v>114</v>
      </c>
      <c r="AF14" s="162"/>
      <c r="AG14" s="162"/>
    </row>
    <row r="15" spans="2:33" ht="15.75" customHeight="1">
      <c r="B15" s="159" t="s">
        <v>55</v>
      </c>
      <c r="C15" s="125" t="s">
        <v>27</v>
      </c>
      <c r="D15" s="249" t="s">
        <v>28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50"/>
      <c r="P15" s="268"/>
      <c r="Q15" s="268"/>
      <c r="R15" s="268"/>
      <c r="S15" s="268"/>
      <c r="T15" s="260"/>
      <c r="U15" s="261"/>
      <c r="V15" s="261"/>
      <c r="W15" s="261"/>
      <c r="X15" s="257"/>
      <c r="Y15" s="268"/>
      <c r="Z15" s="268"/>
      <c r="AA15" s="269"/>
      <c r="AB15" s="134"/>
      <c r="AC15" s="158"/>
      <c r="AD15" s="163"/>
      <c r="AE15" s="134"/>
      <c r="AF15" s="134"/>
      <c r="AG15" s="134"/>
    </row>
    <row r="16" spans="2:33" ht="15.75" customHeight="1">
      <c r="B16" s="159" t="s">
        <v>56</v>
      </c>
      <c r="C16" s="125" t="s">
        <v>29</v>
      </c>
      <c r="D16" s="249" t="s">
        <v>30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50"/>
      <c r="P16" s="268"/>
      <c r="Q16" s="268"/>
      <c r="R16" s="268"/>
      <c r="S16" s="268"/>
      <c r="T16" s="260"/>
      <c r="U16" s="261"/>
      <c r="V16" s="261"/>
      <c r="W16" s="261"/>
      <c r="X16" s="257"/>
      <c r="Y16" s="268"/>
      <c r="Z16" s="268"/>
      <c r="AA16" s="269"/>
      <c r="AB16" s="134"/>
      <c r="AC16" s="134"/>
      <c r="AD16" s="163"/>
      <c r="AE16" s="134"/>
      <c r="AF16" s="134"/>
      <c r="AG16" s="134"/>
    </row>
    <row r="17" spans="2:33" ht="15.75" customHeight="1">
      <c r="B17" s="159" t="s">
        <v>57</v>
      </c>
      <c r="C17" s="125" t="s">
        <v>31</v>
      </c>
      <c r="D17" s="304" t="s">
        <v>32</v>
      </c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5"/>
      <c r="P17" s="268"/>
      <c r="Q17" s="268"/>
      <c r="R17" s="268"/>
      <c r="S17" s="268"/>
      <c r="T17" s="260"/>
      <c r="U17" s="261"/>
      <c r="V17" s="261"/>
      <c r="W17" s="261"/>
      <c r="X17" s="257"/>
      <c r="Y17" s="268"/>
      <c r="Z17" s="268"/>
      <c r="AA17" s="269"/>
      <c r="AB17" s="134"/>
      <c r="AC17" s="134"/>
      <c r="AD17" s="163"/>
      <c r="AE17" s="134"/>
      <c r="AF17" s="134"/>
      <c r="AG17" s="134"/>
    </row>
    <row r="18" spans="2:33" ht="15.75" customHeight="1">
      <c r="B18" s="159" t="s">
        <v>58</v>
      </c>
      <c r="C18" s="160" t="s">
        <v>34</v>
      </c>
      <c r="D18" s="247" t="s">
        <v>266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50"/>
      <c r="P18" s="262">
        <f>SUM(P19:S22)</f>
        <v>1168</v>
      </c>
      <c r="Q18" s="262"/>
      <c r="R18" s="262"/>
      <c r="S18" s="262"/>
      <c r="T18" s="263"/>
      <c r="U18" s="264"/>
      <c r="V18" s="264"/>
      <c r="W18" s="264"/>
      <c r="X18" s="254">
        <f>SUM(X19:AA22)</f>
        <v>829</v>
      </c>
      <c r="Y18" s="262"/>
      <c r="Z18" s="262"/>
      <c r="AA18" s="267"/>
      <c r="AB18" s="134"/>
      <c r="AC18" s="134"/>
      <c r="AD18" s="163"/>
      <c r="AE18" s="134"/>
      <c r="AF18" s="134"/>
      <c r="AG18" s="134"/>
    </row>
    <row r="19" spans="2:33" ht="15.75" customHeight="1">
      <c r="B19" s="159" t="s">
        <v>59</v>
      </c>
      <c r="C19" s="125" t="s">
        <v>27</v>
      </c>
      <c r="D19" s="249" t="s">
        <v>35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50"/>
      <c r="P19" s="255"/>
      <c r="Q19" s="256"/>
      <c r="R19" s="256"/>
      <c r="S19" s="257"/>
      <c r="T19" s="258"/>
      <c r="U19" s="259"/>
      <c r="V19" s="259"/>
      <c r="W19" s="259"/>
      <c r="X19" s="255"/>
      <c r="Y19" s="256"/>
      <c r="Z19" s="256"/>
      <c r="AA19" s="266"/>
      <c r="AB19" s="134" t="s">
        <v>236</v>
      </c>
      <c r="AC19" s="158"/>
      <c r="AD19" s="163"/>
      <c r="AE19" s="134"/>
      <c r="AF19" s="134"/>
      <c r="AG19" s="134"/>
    </row>
    <row r="20" spans="2:33" ht="15.75" customHeight="1">
      <c r="B20" s="159" t="s">
        <v>60</v>
      </c>
      <c r="C20" s="125" t="s">
        <v>29</v>
      </c>
      <c r="D20" s="249" t="s">
        <v>36</v>
      </c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/>
      <c r="P20" s="255"/>
      <c r="Q20" s="256"/>
      <c r="R20" s="256"/>
      <c r="S20" s="257"/>
      <c r="T20" s="260"/>
      <c r="U20" s="261"/>
      <c r="V20" s="261"/>
      <c r="W20" s="261"/>
      <c r="X20" s="255"/>
      <c r="Y20" s="256"/>
      <c r="Z20" s="256"/>
      <c r="AA20" s="266"/>
      <c r="AB20" s="134"/>
      <c r="AC20" s="134"/>
      <c r="AD20" s="163"/>
      <c r="AE20" s="134"/>
      <c r="AF20" s="134"/>
      <c r="AG20" s="134"/>
    </row>
    <row r="21" spans="2:33" ht="15.75" customHeight="1">
      <c r="B21" s="159" t="s">
        <v>61</v>
      </c>
      <c r="C21" s="125" t="s">
        <v>31</v>
      </c>
      <c r="D21" s="249" t="s">
        <v>37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50"/>
      <c r="P21" s="255"/>
      <c r="Q21" s="256"/>
      <c r="R21" s="256"/>
      <c r="S21" s="257"/>
      <c r="T21" s="260"/>
      <c r="U21" s="261"/>
      <c r="V21" s="261"/>
      <c r="W21" s="261"/>
      <c r="X21" s="255"/>
      <c r="Y21" s="256"/>
      <c r="Z21" s="256"/>
      <c r="AA21" s="266"/>
      <c r="AB21" s="134"/>
      <c r="AC21" s="134"/>
      <c r="AD21" s="163"/>
      <c r="AE21" s="134"/>
      <c r="AF21" s="134"/>
      <c r="AG21" s="134"/>
    </row>
    <row r="22" spans="2:33" ht="15.75" customHeight="1">
      <c r="B22" s="159" t="s">
        <v>62</v>
      </c>
      <c r="C22" s="125" t="s">
        <v>33</v>
      </c>
      <c r="D22" s="249" t="s">
        <v>38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50"/>
      <c r="P22" s="270">
        <v>1168</v>
      </c>
      <c r="Q22" s="271"/>
      <c r="R22" s="271"/>
      <c r="S22" s="273"/>
      <c r="T22" s="260"/>
      <c r="U22" s="261"/>
      <c r="V22" s="261"/>
      <c r="W22" s="261"/>
      <c r="X22" s="270">
        <v>829</v>
      </c>
      <c r="Y22" s="271"/>
      <c r="Z22" s="271"/>
      <c r="AA22" s="272"/>
      <c r="AB22" s="164" t="s">
        <v>236</v>
      </c>
      <c r="AC22" s="134"/>
      <c r="AD22" s="163"/>
      <c r="AE22" s="134"/>
      <c r="AF22" s="134"/>
      <c r="AG22" s="134"/>
    </row>
    <row r="23" spans="2:33" ht="15.75" customHeight="1">
      <c r="B23" s="159" t="s">
        <v>63</v>
      </c>
      <c r="C23" s="160" t="s">
        <v>39</v>
      </c>
      <c r="D23" s="247" t="s">
        <v>79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8"/>
      <c r="P23" s="307"/>
      <c r="Q23" s="308"/>
      <c r="R23" s="308"/>
      <c r="S23" s="309"/>
      <c r="T23" s="310"/>
      <c r="U23" s="310"/>
      <c r="V23" s="310"/>
      <c r="W23" s="260"/>
      <c r="X23" s="307"/>
      <c r="Y23" s="308"/>
      <c r="Z23" s="308"/>
      <c r="AA23" s="311"/>
      <c r="AB23" s="164"/>
      <c r="AC23" s="134"/>
      <c r="AD23" s="163"/>
      <c r="AE23" s="134"/>
      <c r="AF23" s="134"/>
      <c r="AG23" s="134"/>
    </row>
    <row r="24" spans="2:33" ht="15.75" customHeight="1">
      <c r="B24" s="159" t="s">
        <v>64</v>
      </c>
      <c r="C24" s="290" t="s">
        <v>50</v>
      </c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62">
        <f>P14+P18+P23</f>
        <v>1168</v>
      </c>
      <c r="Q24" s="262"/>
      <c r="R24" s="262"/>
      <c r="S24" s="262"/>
      <c r="T24" s="263"/>
      <c r="U24" s="264"/>
      <c r="V24" s="264"/>
      <c r="W24" s="264"/>
      <c r="X24" s="254">
        <f>X14+X18+X23</f>
        <v>829</v>
      </c>
      <c r="Y24" s="262"/>
      <c r="Z24" s="262"/>
      <c r="AA24" s="267"/>
      <c r="AB24" s="134"/>
      <c r="AC24" s="134"/>
      <c r="AD24" s="163"/>
      <c r="AE24" s="134"/>
      <c r="AF24" s="134"/>
      <c r="AG24" s="134"/>
    </row>
    <row r="25" spans="2:33" ht="15.75" customHeight="1">
      <c r="B25" s="159" t="s">
        <v>65</v>
      </c>
      <c r="C25" s="160" t="s">
        <v>40</v>
      </c>
      <c r="D25" s="248" t="s">
        <v>267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52">
        <f>SUM(P26:S30)</f>
        <v>1168</v>
      </c>
      <c r="Q25" s="253"/>
      <c r="R25" s="253"/>
      <c r="S25" s="254"/>
      <c r="T25" s="252"/>
      <c r="U25" s="253"/>
      <c r="V25" s="253"/>
      <c r="W25" s="254"/>
      <c r="X25" s="252">
        <f>SUM(X26:AA30)</f>
        <v>829</v>
      </c>
      <c r="Y25" s="253"/>
      <c r="Z25" s="253"/>
      <c r="AA25" s="265"/>
      <c r="AB25" s="134"/>
      <c r="AC25" s="134"/>
      <c r="AD25" s="163"/>
      <c r="AE25" s="134"/>
      <c r="AF25" s="134"/>
      <c r="AG25" s="134"/>
    </row>
    <row r="26" spans="2:33" ht="15.75" customHeight="1">
      <c r="B26" s="159" t="s">
        <v>66</v>
      </c>
      <c r="C26" s="125" t="s">
        <v>27</v>
      </c>
      <c r="D26" s="250" t="s">
        <v>41</v>
      </c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55">
        <v>200</v>
      </c>
      <c r="Q26" s="256"/>
      <c r="R26" s="256"/>
      <c r="S26" s="257"/>
      <c r="T26" s="258"/>
      <c r="U26" s="259"/>
      <c r="V26" s="259"/>
      <c r="W26" s="259"/>
      <c r="X26" s="256">
        <v>200</v>
      </c>
      <c r="Y26" s="256"/>
      <c r="Z26" s="256"/>
      <c r="AA26" s="266"/>
      <c r="AB26" s="134"/>
      <c r="AC26" s="134"/>
      <c r="AD26" s="163"/>
      <c r="AE26" s="134"/>
      <c r="AF26" s="134"/>
      <c r="AG26" s="134"/>
    </row>
    <row r="27" spans="2:33" ht="15.75" customHeight="1">
      <c r="B27" s="159" t="s">
        <v>67</v>
      </c>
      <c r="C27" s="125" t="s">
        <v>29</v>
      </c>
      <c r="D27" s="250" t="s">
        <v>42</v>
      </c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55">
        <v>10</v>
      </c>
      <c r="Q27" s="256"/>
      <c r="R27" s="256"/>
      <c r="S27" s="257"/>
      <c r="T27" s="260"/>
      <c r="U27" s="261"/>
      <c r="V27" s="261"/>
      <c r="W27" s="261"/>
      <c r="X27" s="256">
        <f>P29+P27</f>
        <v>968</v>
      </c>
      <c r="Y27" s="256"/>
      <c r="Z27" s="256"/>
      <c r="AA27" s="266"/>
      <c r="AB27" s="134"/>
      <c r="AC27" s="134"/>
      <c r="AD27" s="163"/>
      <c r="AE27" s="134"/>
      <c r="AF27" s="134"/>
      <c r="AG27" s="134"/>
    </row>
    <row r="28" spans="2:33" ht="15.75" customHeight="1">
      <c r="B28" s="159" t="s">
        <v>68</v>
      </c>
      <c r="C28" s="125" t="s">
        <v>31</v>
      </c>
      <c r="D28" s="250" t="s">
        <v>43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55"/>
      <c r="Q28" s="256"/>
      <c r="R28" s="256"/>
      <c r="S28" s="257"/>
      <c r="T28" s="260"/>
      <c r="U28" s="261"/>
      <c r="V28" s="261"/>
      <c r="W28" s="261"/>
      <c r="X28" s="256"/>
      <c r="Y28" s="256"/>
      <c r="Z28" s="256"/>
      <c r="AA28" s="266"/>
      <c r="AB28" s="134"/>
      <c r="AC28" s="134"/>
      <c r="AD28" s="134"/>
      <c r="AE28" s="134"/>
      <c r="AF28" s="134"/>
      <c r="AG28" s="134"/>
    </row>
    <row r="29" spans="2:33" ht="26.25" customHeight="1">
      <c r="B29" s="159" t="s">
        <v>69</v>
      </c>
      <c r="C29" s="125" t="s">
        <v>33</v>
      </c>
      <c r="D29" s="276" t="s">
        <v>45</v>
      </c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7"/>
      <c r="P29" s="255">
        <v>958</v>
      </c>
      <c r="Q29" s="256"/>
      <c r="R29" s="256"/>
      <c r="S29" s="257"/>
      <c r="T29" s="260"/>
      <c r="U29" s="261"/>
      <c r="V29" s="261"/>
      <c r="W29" s="261"/>
      <c r="X29" s="256">
        <f>ERKI!X30</f>
        <v>-339</v>
      </c>
      <c r="Y29" s="256"/>
      <c r="Z29" s="256"/>
      <c r="AA29" s="266"/>
      <c r="AB29" s="134"/>
      <c r="AC29" s="134"/>
      <c r="AD29" s="134"/>
      <c r="AE29" s="134"/>
      <c r="AF29" s="158">
        <f>AF13</f>
        <v>2020</v>
      </c>
      <c r="AG29" s="158">
        <v>2021</v>
      </c>
    </row>
    <row r="30" spans="2:33" ht="26.25" customHeight="1">
      <c r="B30" s="159" t="s">
        <v>70</v>
      </c>
      <c r="C30" s="125" t="s">
        <v>44</v>
      </c>
      <c r="D30" s="276" t="s">
        <v>46</v>
      </c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/>
      <c r="P30" s="255"/>
      <c r="Q30" s="256"/>
      <c r="R30" s="256"/>
      <c r="S30" s="257"/>
      <c r="T30" s="260"/>
      <c r="U30" s="261"/>
      <c r="V30" s="261"/>
      <c r="W30" s="261"/>
      <c r="X30" s="256"/>
      <c r="Y30" s="256"/>
      <c r="Z30" s="256"/>
      <c r="AA30" s="266"/>
      <c r="AB30" s="134"/>
      <c r="AC30" s="134"/>
      <c r="AD30" s="134"/>
      <c r="AE30" s="158" t="s">
        <v>113</v>
      </c>
      <c r="AF30" s="158">
        <f>SUM(AF31:AF36)</f>
        <v>0</v>
      </c>
      <c r="AG30" s="158">
        <f>SUM(AG31:AG36)</f>
        <v>0</v>
      </c>
    </row>
    <row r="31" spans="2:33" ht="16.5" customHeight="1">
      <c r="B31" s="159" t="s">
        <v>71</v>
      </c>
      <c r="C31" s="160" t="s">
        <v>81</v>
      </c>
      <c r="D31" s="248" t="s">
        <v>76</v>
      </c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52"/>
      <c r="Q31" s="253"/>
      <c r="R31" s="253"/>
      <c r="S31" s="254"/>
      <c r="T31" s="263"/>
      <c r="U31" s="264"/>
      <c r="V31" s="264"/>
      <c r="W31" s="264"/>
      <c r="X31" s="253"/>
      <c r="Y31" s="253"/>
      <c r="Z31" s="253"/>
      <c r="AA31" s="265"/>
      <c r="AB31" s="134"/>
      <c r="AC31" s="134"/>
      <c r="AD31" s="134"/>
      <c r="AE31" s="134" t="s">
        <v>264</v>
      </c>
      <c r="AF31" s="134"/>
      <c r="AG31" s="134"/>
    </row>
    <row r="32" spans="2:33" ht="16.5" customHeight="1">
      <c r="B32" s="159" t="s">
        <v>72</v>
      </c>
      <c r="C32" s="160" t="s">
        <v>82</v>
      </c>
      <c r="D32" s="248" t="s">
        <v>53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52">
        <f>SUM(P33:S35)</f>
        <v>0</v>
      </c>
      <c r="Q32" s="253"/>
      <c r="R32" s="253"/>
      <c r="S32" s="254"/>
      <c r="T32" s="263"/>
      <c r="U32" s="264"/>
      <c r="V32" s="264"/>
      <c r="W32" s="264"/>
      <c r="X32" s="253">
        <f>SUM(X33:AA35)</f>
        <v>0</v>
      </c>
      <c r="Y32" s="253"/>
      <c r="Z32" s="253"/>
      <c r="AA32" s="265"/>
      <c r="AB32" s="134"/>
      <c r="AC32" s="134"/>
      <c r="AD32" s="134"/>
      <c r="AE32" s="134"/>
      <c r="AF32" s="134"/>
      <c r="AG32" s="134"/>
    </row>
    <row r="33" spans="2:33" ht="16.5" customHeight="1">
      <c r="B33" s="159" t="s">
        <v>73</v>
      </c>
      <c r="C33" s="125" t="s">
        <v>51</v>
      </c>
      <c r="D33" s="250" t="s">
        <v>77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52"/>
      <c r="Q33" s="253"/>
      <c r="R33" s="253"/>
      <c r="S33" s="254"/>
      <c r="T33" s="263"/>
      <c r="U33" s="264"/>
      <c r="V33" s="264"/>
      <c r="W33" s="264"/>
      <c r="X33" s="253"/>
      <c r="Y33" s="253"/>
      <c r="Z33" s="253"/>
      <c r="AA33" s="265"/>
      <c r="AB33" s="134"/>
      <c r="AC33" s="134"/>
      <c r="AD33" s="134"/>
      <c r="AE33" s="134"/>
      <c r="AF33" s="134"/>
      <c r="AG33" s="134"/>
    </row>
    <row r="34" spans="2:33" ht="16.5" customHeight="1">
      <c r="B34" s="159" t="s">
        <v>74</v>
      </c>
      <c r="C34" s="125" t="s">
        <v>80</v>
      </c>
      <c r="D34" s="250" t="s">
        <v>47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55"/>
      <c r="Q34" s="256"/>
      <c r="R34" s="256"/>
      <c r="S34" s="257"/>
      <c r="T34" s="258"/>
      <c r="U34" s="259"/>
      <c r="V34" s="259"/>
      <c r="W34" s="259"/>
      <c r="X34" s="256"/>
      <c r="Y34" s="256"/>
      <c r="Z34" s="256"/>
      <c r="AA34" s="266"/>
      <c r="AB34" s="134"/>
      <c r="AC34" s="134"/>
      <c r="AD34" s="134"/>
      <c r="AE34" s="134"/>
      <c r="AF34" s="134"/>
      <c r="AG34" s="134"/>
    </row>
    <row r="35" spans="2:33" ht="16.5" customHeight="1">
      <c r="B35" s="159" t="s">
        <v>78</v>
      </c>
      <c r="C35" s="125" t="s">
        <v>31</v>
      </c>
      <c r="D35" s="250" t="s">
        <v>48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55"/>
      <c r="Q35" s="256"/>
      <c r="R35" s="256"/>
      <c r="S35" s="257"/>
      <c r="T35" s="260"/>
      <c r="U35" s="261"/>
      <c r="V35" s="261"/>
      <c r="W35" s="261"/>
      <c r="X35" s="255"/>
      <c r="Y35" s="256"/>
      <c r="Z35" s="256"/>
      <c r="AA35" s="266"/>
      <c r="AB35" s="134"/>
      <c r="AC35" s="134"/>
      <c r="AD35" s="134"/>
      <c r="AE35" s="134"/>
      <c r="AF35" s="163"/>
      <c r="AG35" s="134"/>
    </row>
    <row r="36" spans="2:33" ht="18.75" customHeight="1">
      <c r="B36" s="159" t="s">
        <v>85</v>
      </c>
      <c r="C36" s="160" t="s">
        <v>83</v>
      </c>
      <c r="D36" s="247" t="s">
        <v>84</v>
      </c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50"/>
      <c r="P36" s="299"/>
      <c r="Q36" s="300"/>
      <c r="R36" s="300"/>
      <c r="S36" s="312"/>
      <c r="T36" s="313"/>
      <c r="U36" s="314"/>
      <c r="V36" s="314"/>
      <c r="W36" s="315"/>
      <c r="X36" s="299"/>
      <c r="Y36" s="300"/>
      <c r="Z36" s="300"/>
      <c r="AA36" s="301"/>
      <c r="AB36" s="134"/>
      <c r="AC36" s="164"/>
      <c r="AD36" s="134"/>
      <c r="AE36" s="134"/>
      <c r="AF36" s="134"/>
      <c r="AG36" s="134"/>
    </row>
    <row r="37" spans="2:33" ht="25.5" customHeight="1" thickBot="1">
      <c r="B37" s="165" t="s">
        <v>86</v>
      </c>
      <c r="C37" s="280" t="s">
        <v>52</v>
      </c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2"/>
      <c r="P37" s="278">
        <f>P25+P31+P32+P36</f>
        <v>1168</v>
      </c>
      <c r="Q37" s="278"/>
      <c r="R37" s="278"/>
      <c r="S37" s="278"/>
      <c r="T37" s="283"/>
      <c r="U37" s="284"/>
      <c r="V37" s="284"/>
      <c r="W37" s="284"/>
      <c r="X37" s="278">
        <f>X25+X31+X32+X36</f>
        <v>829</v>
      </c>
      <c r="Y37" s="278"/>
      <c r="Z37" s="278"/>
      <c r="AA37" s="279"/>
      <c r="AB37" s="134"/>
      <c r="AC37" s="166">
        <f>X37/P37</f>
        <v>0.7097602739726028</v>
      </c>
      <c r="AD37" s="134"/>
      <c r="AE37" s="134"/>
      <c r="AF37" s="134"/>
      <c r="AG37" s="134"/>
    </row>
    <row r="38" spans="2:33" ht="25.5" customHeight="1">
      <c r="B38" s="167"/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  <c r="Q38" s="170"/>
      <c r="R38" s="170"/>
      <c r="S38" s="170"/>
      <c r="T38" s="171"/>
      <c r="U38" s="171"/>
      <c r="V38" s="171"/>
      <c r="W38" s="171"/>
      <c r="X38" s="171"/>
      <c r="Y38" s="171"/>
      <c r="Z38" s="171"/>
      <c r="AA38" s="171"/>
      <c r="AB38" s="134"/>
      <c r="AC38" s="164"/>
      <c r="AD38" s="134"/>
      <c r="AE38" s="164"/>
      <c r="AF38" s="134"/>
      <c r="AG38" s="134"/>
    </row>
    <row r="39" spans="2:33" ht="13.5" customHeight="1">
      <c r="B39" s="172" t="s">
        <v>75</v>
      </c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69"/>
      <c r="N39" s="169"/>
      <c r="O39" s="169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34"/>
      <c r="AC39" s="134"/>
      <c r="AD39" s="134"/>
      <c r="AE39" s="134"/>
      <c r="AF39" s="134"/>
      <c r="AG39" s="134"/>
    </row>
    <row r="40" spans="2:33" ht="25.5" customHeight="1">
      <c r="B40" s="133"/>
      <c r="C40" s="175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298" t="s">
        <v>10</v>
      </c>
      <c r="O40" s="298"/>
      <c r="P40" s="176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34"/>
      <c r="AB40" s="134"/>
      <c r="AC40" s="134"/>
      <c r="AD40" s="164">
        <f>X37-X24</f>
        <v>0</v>
      </c>
      <c r="AE40" s="134"/>
      <c r="AF40" s="134"/>
      <c r="AG40" s="134"/>
    </row>
    <row r="41" spans="2:33" ht="28.5" customHeight="1">
      <c r="B41" s="139" t="str">
        <f>Fejlec!C35</f>
        <v>Keltezés:</v>
      </c>
      <c r="C41" s="139"/>
      <c r="D41" s="251" t="str">
        <f>Fejlec!F35</f>
        <v>Budapest, 2022.01.10.</v>
      </c>
      <c r="E41" s="251"/>
      <c r="F41" s="251"/>
      <c r="G41" s="251"/>
      <c r="H41" s="251"/>
      <c r="I41" s="251"/>
      <c r="J41" s="251"/>
      <c r="K41" s="251"/>
      <c r="L41" s="251"/>
      <c r="M41" s="251"/>
      <c r="N41" s="134"/>
      <c r="O41" s="134"/>
      <c r="P41" s="292" t="s">
        <v>49</v>
      </c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134"/>
      <c r="AB41" s="134"/>
      <c r="AC41" s="1"/>
      <c r="AD41" s="1"/>
      <c r="AE41" s="68"/>
      <c r="AF41" s="134"/>
      <c r="AG41" s="134"/>
    </row>
    <row r="42" spans="2:33" ht="16.5" customHeight="1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"/>
      <c r="AD42" s="1"/>
      <c r="AE42" s="68"/>
      <c r="AF42" s="134"/>
      <c r="AG42" s="134"/>
    </row>
    <row r="43" spans="2:33" ht="16.5" customHeight="1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306"/>
      <c r="Y43" s="242"/>
      <c r="Z43" s="242"/>
      <c r="AA43" s="242"/>
      <c r="AB43" s="164">
        <f>P24-P37</f>
        <v>0</v>
      </c>
      <c r="AC43" s="1"/>
      <c r="AD43" s="1"/>
      <c r="AE43" s="68"/>
      <c r="AF43" s="134"/>
      <c r="AG43" s="134"/>
    </row>
    <row r="44" spans="2:33" ht="16.5" customHeight="1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64">
        <f>X24-X37</f>
        <v>0</v>
      </c>
      <c r="AC44" s="46"/>
      <c r="AD44" s="46"/>
      <c r="AE44" s="69"/>
      <c r="AF44" s="134"/>
      <c r="AG44" s="134"/>
    </row>
    <row r="45" spans="2:33" ht="16.5" customHeight="1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46"/>
      <c r="AD45" s="46"/>
      <c r="AE45" s="69"/>
      <c r="AF45" s="134"/>
      <c r="AG45" s="134"/>
    </row>
    <row r="46" spans="2:33" ht="16.5" customHeight="1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46"/>
      <c r="AD46" s="46"/>
      <c r="AE46" s="69"/>
      <c r="AF46" s="134"/>
      <c r="AG46" s="134"/>
    </row>
    <row r="47" spans="2:33" ht="16.5" customHeight="1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46"/>
      <c r="AD47" s="46"/>
      <c r="AE47" s="69"/>
      <c r="AF47" s="134"/>
      <c r="AG47" s="134"/>
    </row>
    <row r="48" spans="2:33" ht="16.5" customHeight="1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46"/>
      <c r="AD48" s="46"/>
      <c r="AE48" s="69"/>
      <c r="AF48" s="134"/>
      <c r="AG48" s="134"/>
    </row>
    <row r="49" spans="2:33" ht="16.5" customHeight="1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46"/>
      <c r="AD49" s="46"/>
      <c r="AE49" s="69"/>
      <c r="AF49" s="134"/>
      <c r="AG49" s="134"/>
    </row>
    <row r="50" spans="2:33" ht="16.5" customHeight="1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46"/>
      <c r="AD50" s="46"/>
      <c r="AE50" s="69"/>
      <c r="AF50" s="134"/>
      <c r="AG50" s="134"/>
    </row>
    <row r="51" spans="2:33" ht="24" customHeight="1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46"/>
      <c r="AD51" s="46"/>
      <c r="AE51" s="46"/>
      <c r="AF51" s="134"/>
      <c r="AG51" s="134"/>
    </row>
    <row r="52" spans="2:33" ht="16.5" customHeight="1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46"/>
      <c r="AD52" s="46"/>
      <c r="AE52" s="46"/>
      <c r="AF52" s="134"/>
      <c r="AG52" s="134"/>
    </row>
    <row r="53" spans="2:33" ht="16.5" customHeight="1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46"/>
      <c r="AD53" s="46"/>
      <c r="AE53" s="46"/>
      <c r="AF53" s="134"/>
      <c r="AG53" s="134"/>
    </row>
    <row r="54" spans="2:33" ht="16.5" customHeight="1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46"/>
      <c r="AD54" s="46"/>
      <c r="AE54" s="46"/>
      <c r="AF54" s="134"/>
      <c r="AG54" s="134"/>
    </row>
    <row r="55" spans="2:33" ht="22.5" customHeight="1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46"/>
      <c r="AD55" s="46"/>
      <c r="AE55" s="46"/>
      <c r="AF55" s="134"/>
      <c r="AG55" s="134"/>
    </row>
    <row r="56" spans="2:33" ht="16.5" customHeight="1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46"/>
      <c r="AD56" s="46"/>
      <c r="AE56" s="46"/>
      <c r="AF56" s="134"/>
      <c r="AG56" s="134"/>
    </row>
    <row r="57" spans="2:33" ht="16.5" customHeight="1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46"/>
      <c r="AD57" s="46"/>
      <c r="AE57" s="46"/>
      <c r="AF57" s="134"/>
      <c r="AG57" s="134"/>
    </row>
    <row r="58" spans="2:33" ht="16.5" customHeight="1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8"/>
      <c r="AD58" s="243"/>
      <c r="AE58" s="243"/>
      <c r="AF58" s="134"/>
      <c r="AG58" s="134"/>
    </row>
    <row r="59" spans="2:33" ht="17.25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"/>
      <c r="AD59" s="2"/>
      <c r="AE59" s="1"/>
      <c r="AF59" s="134"/>
      <c r="AG59" s="134"/>
    </row>
    <row r="60" spans="2:33" ht="17.25" customHeight="1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"/>
      <c r="AD60" s="2"/>
      <c r="AE60" s="1"/>
      <c r="AF60" s="134"/>
      <c r="AG60" s="134"/>
    </row>
    <row r="61" spans="2:33" ht="12.7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"/>
      <c r="AD61" s="2"/>
      <c r="AE61" s="1"/>
      <c r="AF61" s="134"/>
      <c r="AG61" s="134"/>
    </row>
    <row r="62" spans="2:33" ht="36" customHeight="1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"/>
      <c r="AD62" s="2"/>
      <c r="AE62" s="1"/>
      <c r="AF62" s="134"/>
      <c r="AG62" s="134"/>
    </row>
    <row r="63" spans="2:33" ht="24" customHeight="1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"/>
      <c r="AD63" s="2"/>
      <c r="AE63" s="1"/>
      <c r="AF63" s="134"/>
      <c r="AG63" s="134"/>
    </row>
    <row r="64" spans="2:33" ht="12.75" customHeight="1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8"/>
      <c r="AD64" s="244"/>
      <c r="AE64" s="244"/>
      <c r="AF64" s="134"/>
      <c r="AG64" s="134"/>
    </row>
    <row r="65" spans="2:33" ht="12.75" customHeight="1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8"/>
      <c r="AD65" s="243"/>
      <c r="AE65" s="243"/>
      <c r="AF65" s="134"/>
      <c r="AG65" s="134"/>
    </row>
    <row r="66" spans="2:33" ht="12.75" customHeight="1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8"/>
      <c r="AD66" s="244"/>
      <c r="AE66" s="244"/>
      <c r="AF66" s="134"/>
      <c r="AG66" s="134"/>
    </row>
    <row r="67" spans="29:31" ht="12.75" customHeight="1">
      <c r="AC67" s="8"/>
      <c r="AD67" s="243"/>
      <c r="AE67" s="243"/>
    </row>
    <row r="68" spans="29:31" ht="12.75" customHeight="1">
      <c r="AC68" s="8"/>
      <c r="AD68" s="244"/>
      <c r="AE68" s="244"/>
    </row>
    <row r="69" spans="29:31" ht="12.75" customHeight="1">
      <c r="AC69" s="8"/>
      <c r="AD69" s="243"/>
      <c r="AE69" s="243"/>
    </row>
    <row r="70" spans="29:31" ht="12.75">
      <c r="AC70" s="8"/>
      <c r="AD70" s="2"/>
      <c r="AE70" s="8"/>
    </row>
    <row r="71" spans="29:31" ht="12.75">
      <c r="AC71" s="8"/>
      <c r="AD71" s="2"/>
      <c r="AE71" s="8"/>
    </row>
    <row r="72" spans="29:31" ht="12.75" customHeight="1">
      <c r="AC72" s="244"/>
      <c r="AD72" s="244"/>
      <c r="AE72" s="244"/>
    </row>
    <row r="73" spans="29:31" ht="12.75" customHeight="1">
      <c r="AC73" s="244"/>
      <c r="AD73" s="244"/>
      <c r="AE73" s="244"/>
    </row>
  </sheetData>
  <sheetProtection/>
  <mergeCells count="122">
    <mergeCell ref="X43:AA43"/>
    <mergeCell ref="D33:O33"/>
    <mergeCell ref="D23:O23"/>
    <mergeCell ref="P23:S23"/>
    <mergeCell ref="T23:W23"/>
    <mergeCell ref="X23:AA23"/>
    <mergeCell ref="D36:O36"/>
    <mergeCell ref="P36:S36"/>
    <mergeCell ref="T36:W36"/>
    <mergeCell ref="P34:S34"/>
    <mergeCell ref="N40:O40"/>
    <mergeCell ref="X36:AA36"/>
    <mergeCell ref="B8:AA8"/>
    <mergeCell ref="X13:AA13"/>
    <mergeCell ref="D17:O17"/>
    <mergeCell ref="X14:AA14"/>
    <mergeCell ref="X15:AA15"/>
    <mergeCell ref="X16:AA16"/>
    <mergeCell ref="B9:L9"/>
    <mergeCell ref="P15:S15"/>
    <mergeCell ref="P41:Z41"/>
    <mergeCell ref="X11:AA11"/>
    <mergeCell ref="P13:S13"/>
    <mergeCell ref="T13:W13"/>
    <mergeCell ref="X12:AA12"/>
    <mergeCell ref="T12:W12"/>
    <mergeCell ref="P12:S12"/>
    <mergeCell ref="P31:S31"/>
    <mergeCell ref="T31:W31"/>
    <mergeCell ref="X31:AA31"/>
    <mergeCell ref="T30:W30"/>
    <mergeCell ref="B2:F2"/>
    <mergeCell ref="D13:O13"/>
    <mergeCell ref="M9:T9"/>
    <mergeCell ref="T34:W34"/>
    <mergeCell ref="P29:S29"/>
    <mergeCell ref="C24:O24"/>
    <mergeCell ref="D34:O34"/>
    <mergeCell ref="P18:S18"/>
    <mergeCell ref="D26:O26"/>
    <mergeCell ref="X34:AA34"/>
    <mergeCell ref="D32:O32"/>
    <mergeCell ref="T29:W29"/>
    <mergeCell ref="X29:AA29"/>
    <mergeCell ref="T33:W33"/>
    <mergeCell ref="X33:AA33"/>
    <mergeCell ref="P32:S32"/>
    <mergeCell ref="T32:W32"/>
    <mergeCell ref="P33:S33"/>
    <mergeCell ref="D29:O29"/>
    <mergeCell ref="D35:O35"/>
    <mergeCell ref="X37:AA37"/>
    <mergeCell ref="X30:AA30"/>
    <mergeCell ref="X32:AA32"/>
    <mergeCell ref="P35:S35"/>
    <mergeCell ref="T35:W35"/>
    <mergeCell ref="X35:AA35"/>
    <mergeCell ref="C37:O37"/>
    <mergeCell ref="P37:S37"/>
    <mergeCell ref="T37:W37"/>
    <mergeCell ref="D25:O25"/>
    <mergeCell ref="P30:S30"/>
    <mergeCell ref="D31:O31"/>
    <mergeCell ref="T14:W14"/>
    <mergeCell ref="D28:O28"/>
    <mergeCell ref="P28:S28"/>
    <mergeCell ref="T28:W28"/>
    <mergeCell ref="D18:O18"/>
    <mergeCell ref="D30:O30"/>
    <mergeCell ref="T15:W15"/>
    <mergeCell ref="X28:AA28"/>
    <mergeCell ref="D27:O27"/>
    <mergeCell ref="P27:S27"/>
    <mergeCell ref="T27:W27"/>
    <mergeCell ref="X27:AA27"/>
    <mergeCell ref="D19:O19"/>
    <mergeCell ref="T20:W20"/>
    <mergeCell ref="X20:AA20"/>
    <mergeCell ref="T19:W19"/>
    <mergeCell ref="T21:W21"/>
    <mergeCell ref="P17:S17"/>
    <mergeCell ref="P14:S14"/>
    <mergeCell ref="T16:W16"/>
    <mergeCell ref="P16:S16"/>
    <mergeCell ref="T18:W18"/>
    <mergeCell ref="D22:O22"/>
    <mergeCell ref="P22:S22"/>
    <mergeCell ref="D16:O16"/>
    <mergeCell ref="P19:S19"/>
    <mergeCell ref="X21:AA21"/>
    <mergeCell ref="X17:AA17"/>
    <mergeCell ref="T17:W17"/>
    <mergeCell ref="X22:AA22"/>
    <mergeCell ref="X19:AA19"/>
    <mergeCell ref="X18:AA18"/>
    <mergeCell ref="T26:W26"/>
    <mergeCell ref="T22:W22"/>
    <mergeCell ref="P24:S24"/>
    <mergeCell ref="T24:W24"/>
    <mergeCell ref="X25:AA25"/>
    <mergeCell ref="X26:AA26"/>
    <mergeCell ref="T25:W25"/>
    <mergeCell ref="X24:AA24"/>
    <mergeCell ref="D12:O12"/>
    <mergeCell ref="D14:O14"/>
    <mergeCell ref="D15:O15"/>
    <mergeCell ref="D41:M41"/>
    <mergeCell ref="D21:O21"/>
    <mergeCell ref="P25:S25"/>
    <mergeCell ref="P26:S26"/>
    <mergeCell ref="D20:O20"/>
    <mergeCell ref="P20:S20"/>
    <mergeCell ref="P21:S21"/>
    <mergeCell ref="AD58:AE58"/>
    <mergeCell ref="AD64:AE64"/>
    <mergeCell ref="AD69:AE69"/>
    <mergeCell ref="AC72:AE72"/>
    <mergeCell ref="AC73:AE73"/>
    <mergeCell ref="AD65:AE65"/>
    <mergeCell ref="AD66:AE66"/>
    <mergeCell ref="AD67:AE67"/>
    <mergeCell ref="AD68:AE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F27">
      <selection activeCell="F36" sqref="F36"/>
    </sheetView>
  </sheetViews>
  <sheetFormatPr defaultColWidth="9.140625" defaultRowHeight="12.75"/>
  <cols>
    <col min="1" max="1" width="1.7109375" style="73" customWidth="1"/>
    <col min="2" max="2" width="4.421875" style="73" customWidth="1"/>
    <col min="3" max="3" width="3.57421875" style="73" customWidth="1"/>
    <col min="4" max="4" width="3.00390625" style="73" customWidth="1"/>
    <col min="5" max="5" width="3.140625" style="73" customWidth="1"/>
    <col min="6" max="6" width="4.28125" style="73" customWidth="1"/>
    <col min="7" max="27" width="3.140625" style="73" customWidth="1"/>
    <col min="28" max="28" width="3.140625" style="77" customWidth="1"/>
    <col min="29" max="29" width="9.140625" style="73" customWidth="1"/>
    <col min="30" max="30" width="28.7109375" style="73" customWidth="1"/>
    <col min="31" max="16384" width="9.140625" style="73" customWidth="1"/>
  </cols>
  <sheetData>
    <row r="1" spans="1:28" ht="12.75" customHeight="1" thickBo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2"/>
    </row>
    <row r="2" spans="1:30" ht="12.75" customHeight="1" thickBot="1">
      <c r="A2" s="70"/>
      <c r="B2" s="351" t="s">
        <v>11</v>
      </c>
      <c r="C2" s="351"/>
      <c r="D2" s="351"/>
      <c r="E2" s="351"/>
      <c r="F2" s="351"/>
      <c r="G2" s="178">
        <f>Fejlec!C2</f>
        <v>1</v>
      </c>
      <c r="H2" s="178">
        <f>Fejlec!D2</f>
        <v>9</v>
      </c>
      <c r="I2" s="178">
        <f>Fejlec!E2</f>
        <v>2</v>
      </c>
      <c r="J2" s="178">
        <f>Fejlec!F2</f>
        <v>8</v>
      </c>
      <c r="K2" s="178">
        <f>Fejlec!G2</f>
        <v>9</v>
      </c>
      <c r="L2" s="178">
        <f>Fejlec!H2</f>
        <v>7</v>
      </c>
      <c r="M2" s="178">
        <f>Fejlec!I2</f>
        <v>3</v>
      </c>
      <c r="N2" s="178">
        <f>Fejlec!J2</f>
        <v>5</v>
      </c>
      <c r="O2" s="178" t="str">
        <f>Fejlec!K2</f>
        <v>-</v>
      </c>
      <c r="P2" s="178">
        <f>Fejlec!L2</f>
        <v>9</v>
      </c>
      <c r="Q2" s="178">
        <f>Fejlec!M2</f>
        <v>4</v>
      </c>
      <c r="R2" s="178">
        <f>Fejlec!N2</f>
        <v>9</v>
      </c>
      <c r="S2" s="178">
        <f>Fejlec!O2</f>
        <v>9</v>
      </c>
      <c r="T2" s="178" t="str">
        <f>Fejlec!P2</f>
        <v>-</v>
      </c>
      <c r="U2" s="178">
        <f>Fejlec!Q2</f>
        <v>5</v>
      </c>
      <c r="V2" s="178">
        <f>Fejlec!R2</f>
        <v>6</v>
      </c>
      <c r="W2" s="178">
        <f>Fejlec!S2</f>
        <v>9</v>
      </c>
      <c r="X2" s="178" t="str">
        <f>Fejlec!T2</f>
        <v>-</v>
      </c>
      <c r="Y2" s="178">
        <f>Fejlec!U2</f>
        <v>0</v>
      </c>
      <c r="Z2" s="179">
        <f>Fejlec!V2</f>
        <v>3</v>
      </c>
      <c r="AA2" s="180"/>
      <c r="AB2" s="181"/>
      <c r="AC2" s="182"/>
      <c r="AD2" s="182"/>
    </row>
    <row r="3" spans="1:30" ht="9" customHeight="1">
      <c r="A3" s="70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0"/>
      <c r="Y3" s="180"/>
      <c r="Z3" s="180"/>
      <c r="AA3" s="180"/>
      <c r="AB3" s="181"/>
      <c r="AC3" s="182"/>
      <c r="AD3" s="182"/>
    </row>
    <row r="4" spans="1:30" ht="12.75">
      <c r="A4" s="7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1"/>
      <c r="AC4" s="182"/>
      <c r="AD4" s="182"/>
    </row>
    <row r="5" spans="1:30" ht="15">
      <c r="A5" s="70"/>
      <c r="B5" s="352" t="str">
        <f>Fejlec!E24</f>
        <v>KIÚT Alapítvány</v>
      </c>
      <c r="C5" s="352"/>
      <c r="D5" s="352"/>
      <c r="E5" s="352"/>
      <c r="F5" s="352"/>
      <c r="G5" s="352"/>
      <c r="H5" s="352"/>
      <c r="I5" s="352"/>
      <c r="J5" s="352"/>
      <c r="K5" s="352"/>
      <c r="L5" s="353">
        <f>Fejlec!C20</f>
        <v>44926</v>
      </c>
      <c r="M5" s="354"/>
      <c r="N5" s="354"/>
      <c r="O5" s="354"/>
      <c r="P5" s="354"/>
      <c r="Q5" s="354"/>
      <c r="R5" s="354"/>
      <c r="S5" s="354"/>
      <c r="T5" s="320" t="s">
        <v>202</v>
      </c>
      <c r="U5" s="320"/>
      <c r="V5" s="320"/>
      <c r="W5" s="320"/>
      <c r="X5" s="320"/>
      <c r="Y5" s="180"/>
      <c r="Z5" s="180"/>
      <c r="AA5" s="180"/>
      <c r="AB5" s="181"/>
      <c r="AC5" s="182"/>
      <c r="AD5" s="182"/>
    </row>
    <row r="6" spans="1:30" ht="15">
      <c r="A6" s="70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7"/>
      <c r="M6" s="188"/>
      <c r="N6" s="188"/>
      <c r="O6" s="188"/>
      <c r="P6" s="188"/>
      <c r="Q6" s="188"/>
      <c r="R6" s="188"/>
      <c r="S6" s="188"/>
      <c r="T6" s="186"/>
      <c r="U6" s="186"/>
      <c r="V6" s="186"/>
      <c r="W6" s="186"/>
      <c r="X6" s="186"/>
      <c r="Y6" s="180"/>
      <c r="Z6" s="180"/>
      <c r="AA6" s="180"/>
      <c r="AB6" s="181"/>
      <c r="AC6" s="182"/>
      <c r="AD6" s="182"/>
    </row>
    <row r="7" spans="1:30" ht="12.75" customHeight="1">
      <c r="A7" s="7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1"/>
      <c r="AC7" s="182"/>
      <c r="AD7" s="182"/>
    </row>
    <row r="8" spans="1:30" ht="14.25" customHeight="1">
      <c r="A8" s="70"/>
      <c r="B8" s="355" t="s">
        <v>203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181"/>
      <c r="AC8" s="182"/>
      <c r="AD8" s="182"/>
    </row>
    <row r="9" spans="1:30" ht="15">
      <c r="A9" s="70"/>
      <c r="B9" s="355" t="s">
        <v>204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181"/>
      <c r="AC9" s="182"/>
      <c r="AD9" s="182"/>
    </row>
    <row r="10" spans="1:30" ht="15">
      <c r="A10" s="70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1"/>
      <c r="AC10" s="182"/>
      <c r="AD10" s="182"/>
    </row>
    <row r="11" spans="1:30" ht="12.75" customHeight="1" thickBot="1">
      <c r="A11" s="70"/>
      <c r="B11" s="180"/>
      <c r="C11" s="97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343" t="s">
        <v>16</v>
      </c>
      <c r="Y11" s="343"/>
      <c r="Z11" s="343"/>
      <c r="AA11" s="343"/>
      <c r="AB11" s="181"/>
      <c r="AC11" s="182"/>
      <c r="AD11" s="182"/>
    </row>
    <row r="12" spans="1:30" s="75" customFormat="1" ht="39.75" customHeight="1">
      <c r="A12" s="74"/>
      <c r="B12" s="190" t="s">
        <v>17</v>
      </c>
      <c r="C12" s="191"/>
      <c r="D12" s="344" t="s">
        <v>18</v>
      </c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6" t="str">
        <f>Mérleg!P12</f>
        <v>Előző év</v>
      </c>
      <c r="Q12" s="345"/>
      <c r="R12" s="345"/>
      <c r="S12" s="345"/>
      <c r="T12" s="345" t="s">
        <v>19</v>
      </c>
      <c r="U12" s="345"/>
      <c r="V12" s="345"/>
      <c r="W12" s="345"/>
      <c r="X12" s="345" t="s">
        <v>20</v>
      </c>
      <c r="Y12" s="345"/>
      <c r="Z12" s="345"/>
      <c r="AA12" s="347"/>
      <c r="AB12" s="192"/>
      <c r="AC12" s="193"/>
      <c r="AD12" s="193"/>
    </row>
    <row r="13" spans="1:30" ht="13.5" thickBot="1">
      <c r="A13" s="70"/>
      <c r="B13" s="194" t="s">
        <v>21</v>
      </c>
      <c r="C13" s="195"/>
      <c r="D13" s="348" t="s">
        <v>22</v>
      </c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 t="s">
        <v>23</v>
      </c>
      <c r="Q13" s="349"/>
      <c r="R13" s="349"/>
      <c r="S13" s="349"/>
      <c r="T13" s="349" t="s">
        <v>24</v>
      </c>
      <c r="U13" s="349"/>
      <c r="V13" s="349"/>
      <c r="W13" s="349"/>
      <c r="X13" s="349" t="s">
        <v>25</v>
      </c>
      <c r="Y13" s="349"/>
      <c r="Z13" s="349"/>
      <c r="AA13" s="350"/>
      <c r="AB13" s="196"/>
      <c r="AC13" s="182"/>
      <c r="AD13" s="182"/>
    </row>
    <row r="14" spans="1:30" ht="18.75" customHeight="1" thickBot="1">
      <c r="A14" s="70"/>
      <c r="B14" s="178" t="s">
        <v>27</v>
      </c>
      <c r="C14" s="197"/>
      <c r="D14" s="317" t="s">
        <v>268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28">
        <v>0</v>
      </c>
      <c r="Q14" s="329"/>
      <c r="R14" s="329"/>
      <c r="S14" s="330"/>
      <c r="T14" s="319"/>
      <c r="U14" s="319"/>
      <c r="V14" s="319"/>
      <c r="W14" s="319"/>
      <c r="X14" s="319">
        <f>P14</f>
        <v>0</v>
      </c>
      <c r="Y14" s="319"/>
      <c r="Z14" s="319"/>
      <c r="AA14" s="319"/>
      <c r="AB14" s="198" t="s">
        <v>205</v>
      </c>
      <c r="AC14" s="182"/>
      <c r="AD14" s="182"/>
    </row>
    <row r="15" spans="1:30" ht="18.75" customHeight="1" thickBot="1">
      <c r="A15" s="70"/>
      <c r="B15" s="178" t="s">
        <v>29</v>
      </c>
      <c r="C15" s="197"/>
      <c r="D15" s="326" t="s">
        <v>269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8">
        <v>0</v>
      </c>
      <c r="Q15" s="329"/>
      <c r="R15" s="329"/>
      <c r="S15" s="330"/>
      <c r="T15" s="319"/>
      <c r="U15" s="319"/>
      <c r="V15" s="319"/>
      <c r="W15" s="319"/>
      <c r="X15" s="319">
        <f>P15</f>
        <v>0</v>
      </c>
      <c r="Y15" s="319"/>
      <c r="Z15" s="319"/>
      <c r="AA15" s="319"/>
      <c r="AB15" s="198" t="s">
        <v>206</v>
      </c>
      <c r="AC15" s="182"/>
      <c r="AD15" s="182"/>
    </row>
    <row r="16" spans="1:30" ht="18.75" customHeight="1" thickBot="1">
      <c r="A16" s="70"/>
      <c r="B16" s="178" t="s">
        <v>31</v>
      </c>
      <c r="C16" s="197"/>
      <c r="D16" s="317" t="s">
        <v>207</v>
      </c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28">
        <v>1278</v>
      </c>
      <c r="Q16" s="329"/>
      <c r="R16" s="329"/>
      <c r="S16" s="330"/>
      <c r="T16" s="319"/>
      <c r="U16" s="319"/>
      <c r="V16" s="319"/>
      <c r="W16" s="319"/>
      <c r="X16" s="319">
        <f>'Eredmenylevez.'!C14</f>
        <v>480</v>
      </c>
      <c r="Y16" s="319"/>
      <c r="Z16" s="319"/>
      <c r="AA16" s="319"/>
      <c r="AB16" s="198" t="s">
        <v>208</v>
      </c>
      <c r="AC16" s="182"/>
      <c r="AD16" s="182"/>
    </row>
    <row r="17" spans="1:30" ht="14.25" customHeight="1" thickBot="1">
      <c r="A17" s="70"/>
      <c r="B17" s="199"/>
      <c r="C17" s="200"/>
      <c r="D17" s="340" t="s">
        <v>209</v>
      </c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35"/>
      <c r="Q17" s="336"/>
      <c r="R17" s="336"/>
      <c r="S17" s="337"/>
      <c r="T17" s="342"/>
      <c r="U17" s="342"/>
      <c r="V17" s="342"/>
      <c r="W17" s="342"/>
      <c r="X17" s="319"/>
      <c r="Y17" s="319"/>
      <c r="Z17" s="319"/>
      <c r="AA17" s="319"/>
      <c r="AB17" s="198" t="s">
        <v>210</v>
      </c>
      <c r="AC17" s="182"/>
      <c r="AD17" s="182"/>
    </row>
    <row r="18" spans="1:32" ht="18.75" customHeight="1" thickBot="1">
      <c r="A18" s="70"/>
      <c r="B18" s="178" t="s">
        <v>33</v>
      </c>
      <c r="C18" s="197"/>
      <c r="D18" s="339" t="s">
        <v>270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8">
        <v>10</v>
      </c>
      <c r="Q18" s="329"/>
      <c r="R18" s="329"/>
      <c r="S18" s="330"/>
      <c r="T18" s="319"/>
      <c r="U18" s="319"/>
      <c r="V18" s="319"/>
      <c r="W18" s="319"/>
      <c r="X18" s="319">
        <f>'Eredmenylevez.'!C22</f>
        <v>19</v>
      </c>
      <c r="Y18" s="319"/>
      <c r="Z18" s="319"/>
      <c r="AA18" s="319"/>
      <c r="AB18" s="198" t="s">
        <v>211</v>
      </c>
      <c r="AC18" s="182"/>
      <c r="AD18" s="24"/>
      <c r="AE18" s="126">
        <v>2021</v>
      </c>
      <c r="AF18" s="126">
        <v>2022</v>
      </c>
    </row>
    <row r="19" spans="1:32" ht="16.5" customHeight="1" thickBot="1">
      <c r="A19" s="70"/>
      <c r="B19" s="178" t="s">
        <v>44</v>
      </c>
      <c r="C19" s="197"/>
      <c r="D19" s="317" t="s">
        <v>271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28"/>
      <c r="Q19" s="329"/>
      <c r="R19" s="329"/>
      <c r="S19" s="330"/>
      <c r="T19" s="319"/>
      <c r="U19" s="319"/>
      <c r="V19" s="319"/>
      <c r="W19" s="319"/>
      <c r="X19" s="319"/>
      <c r="Y19" s="319"/>
      <c r="Z19" s="319"/>
      <c r="AA19" s="319"/>
      <c r="AB19" s="198" t="s">
        <v>212</v>
      </c>
      <c r="AC19" s="182"/>
      <c r="AD19" s="24" t="s">
        <v>100</v>
      </c>
      <c r="AE19" s="127"/>
      <c r="AF19" s="127"/>
    </row>
    <row r="20" spans="1:32" ht="18.75" customHeight="1" thickBot="1">
      <c r="A20" s="70"/>
      <c r="B20" s="178" t="s">
        <v>213</v>
      </c>
      <c r="C20" s="197"/>
      <c r="D20" s="317" t="s">
        <v>95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28"/>
      <c r="Q20" s="329"/>
      <c r="R20" s="329"/>
      <c r="S20" s="330"/>
      <c r="T20" s="319"/>
      <c r="U20" s="319"/>
      <c r="V20" s="319"/>
      <c r="W20" s="319"/>
      <c r="X20" s="319"/>
      <c r="Y20" s="319"/>
      <c r="Z20" s="319"/>
      <c r="AA20" s="319"/>
      <c r="AB20" s="198" t="s">
        <v>214</v>
      </c>
      <c r="AC20" s="182"/>
      <c r="AD20" s="24" t="s">
        <v>101</v>
      </c>
      <c r="AE20" s="127">
        <v>2</v>
      </c>
      <c r="AF20" s="127">
        <v>2</v>
      </c>
    </row>
    <row r="21" spans="1:32" ht="18.75" customHeight="1" thickBot="1">
      <c r="A21" s="70"/>
      <c r="B21" s="178" t="s">
        <v>215</v>
      </c>
      <c r="C21" s="197"/>
      <c r="D21" s="317" t="s">
        <v>96</v>
      </c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28">
        <v>310</v>
      </c>
      <c r="Q21" s="329"/>
      <c r="R21" s="329"/>
      <c r="S21" s="330"/>
      <c r="T21" s="319"/>
      <c r="U21" s="319"/>
      <c r="V21" s="319"/>
      <c r="W21" s="319"/>
      <c r="X21" s="319">
        <f>'Eredmenylevez.'!C26</f>
        <v>800</v>
      </c>
      <c r="Y21" s="319"/>
      <c r="Z21" s="319"/>
      <c r="AA21" s="319"/>
      <c r="AB21" s="198" t="s">
        <v>216</v>
      </c>
      <c r="AC21" s="182"/>
      <c r="AD21" s="24" t="s">
        <v>102</v>
      </c>
      <c r="AE21" s="127">
        <v>8</v>
      </c>
      <c r="AF21" s="127">
        <v>17</v>
      </c>
    </row>
    <row r="22" spans="1:32" ht="18.75" customHeight="1" thickBot="1">
      <c r="A22" s="70"/>
      <c r="B22" s="201"/>
      <c r="C22" s="202"/>
      <c r="D22" s="333" t="s">
        <v>217</v>
      </c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5"/>
      <c r="Q22" s="336"/>
      <c r="R22" s="336"/>
      <c r="S22" s="337"/>
      <c r="T22" s="338"/>
      <c r="U22" s="338"/>
      <c r="V22" s="338"/>
      <c r="W22" s="338"/>
      <c r="X22" s="319"/>
      <c r="Y22" s="319"/>
      <c r="Z22" s="319"/>
      <c r="AA22" s="319"/>
      <c r="AB22" s="198" t="s">
        <v>218</v>
      </c>
      <c r="AC22" s="182"/>
      <c r="AD22" s="24" t="s">
        <v>103</v>
      </c>
      <c r="AE22" s="127"/>
      <c r="AF22" s="127"/>
    </row>
    <row r="23" spans="1:32" ht="24.75" customHeight="1" thickBot="1">
      <c r="A23" s="70"/>
      <c r="B23" s="178" t="s">
        <v>26</v>
      </c>
      <c r="C23" s="197"/>
      <c r="D23" s="331" t="s">
        <v>272</v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2"/>
      <c r="P23" s="328">
        <f>(P14+P15+P16)-SUM(P18:S21)</f>
        <v>958</v>
      </c>
      <c r="Q23" s="329"/>
      <c r="R23" s="329"/>
      <c r="S23" s="330"/>
      <c r="T23" s="319"/>
      <c r="U23" s="319"/>
      <c r="V23" s="319"/>
      <c r="W23" s="319"/>
      <c r="X23" s="319">
        <f>X14+X15+X16-SUM(X18:AA21)</f>
        <v>-339</v>
      </c>
      <c r="Y23" s="319"/>
      <c r="Z23" s="319"/>
      <c r="AA23" s="319"/>
      <c r="AB23" s="198" t="s">
        <v>219</v>
      </c>
      <c r="AC23" s="182"/>
      <c r="AD23" s="24" t="s">
        <v>117</v>
      </c>
      <c r="AE23" s="127"/>
      <c r="AF23" s="127"/>
    </row>
    <row r="24" spans="1:32" ht="17.25" customHeight="1" thickBot="1">
      <c r="A24" s="70"/>
      <c r="B24" s="178" t="s">
        <v>220</v>
      </c>
      <c r="C24" s="203"/>
      <c r="D24" s="317" t="s">
        <v>273</v>
      </c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8"/>
      <c r="Q24" s="329"/>
      <c r="R24" s="329"/>
      <c r="S24" s="330"/>
      <c r="T24" s="319"/>
      <c r="U24" s="319"/>
      <c r="V24" s="319"/>
      <c r="W24" s="319"/>
      <c r="X24" s="319"/>
      <c r="Y24" s="319"/>
      <c r="Z24" s="319"/>
      <c r="AA24" s="319"/>
      <c r="AB24" s="198" t="s">
        <v>221</v>
      </c>
      <c r="AC24" s="182"/>
      <c r="AD24" s="128" t="s">
        <v>104</v>
      </c>
      <c r="AE24" s="129">
        <f>SUM(AE19:AE23)</f>
        <v>10</v>
      </c>
      <c r="AF24" s="129">
        <f>SUM(AF19:AF23)</f>
        <v>19</v>
      </c>
    </row>
    <row r="25" spans="1:32" ht="17.25" customHeight="1" thickBot="1">
      <c r="A25" s="70"/>
      <c r="B25" s="178" t="s">
        <v>222</v>
      </c>
      <c r="C25" s="203"/>
      <c r="D25" s="317" t="s">
        <v>274</v>
      </c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8"/>
      <c r="Q25" s="329"/>
      <c r="R25" s="329"/>
      <c r="S25" s="330"/>
      <c r="T25" s="319"/>
      <c r="U25" s="319"/>
      <c r="V25" s="319"/>
      <c r="W25" s="319"/>
      <c r="X25" s="319"/>
      <c r="Y25" s="319"/>
      <c r="Z25" s="319"/>
      <c r="AA25" s="319"/>
      <c r="AB25" s="198" t="s">
        <v>223</v>
      </c>
      <c r="AC25" s="182"/>
      <c r="AD25" s="24" t="s">
        <v>105</v>
      </c>
      <c r="AE25" s="127"/>
      <c r="AF25" s="127"/>
    </row>
    <row r="26" spans="1:32" ht="18.75" customHeight="1" thickBot="1">
      <c r="A26" s="70"/>
      <c r="B26" s="178" t="s">
        <v>34</v>
      </c>
      <c r="C26" s="203"/>
      <c r="D26" s="326" t="s">
        <v>275</v>
      </c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8"/>
      <c r="Q26" s="329"/>
      <c r="R26" s="329"/>
      <c r="S26" s="330"/>
      <c r="T26" s="319"/>
      <c r="U26" s="319"/>
      <c r="V26" s="319"/>
      <c r="W26" s="319"/>
      <c r="X26" s="319"/>
      <c r="Y26" s="319"/>
      <c r="Z26" s="319"/>
      <c r="AA26" s="319"/>
      <c r="AB26" s="198" t="s">
        <v>224</v>
      </c>
      <c r="AC26" s="182"/>
      <c r="AD26" s="24" t="s">
        <v>106</v>
      </c>
      <c r="AE26" s="127"/>
      <c r="AF26" s="127"/>
    </row>
    <row r="27" spans="1:32" ht="26.25" customHeight="1" thickBot="1">
      <c r="A27" s="70"/>
      <c r="B27" s="178" t="s">
        <v>39</v>
      </c>
      <c r="C27" s="204"/>
      <c r="D27" s="331" t="s">
        <v>276</v>
      </c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2"/>
      <c r="P27" s="328">
        <f>P23+P26</f>
        <v>958</v>
      </c>
      <c r="Q27" s="329"/>
      <c r="R27" s="329"/>
      <c r="S27" s="330"/>
      <c r="T27" s="319"/>
      <c r="U27" s="319"/>
      <c r="V27" s="319"/>
      <c r="W27" s="319"/>
      <c r="X27" s="319">
        <f>(X23+X26)</f>
        <v>-339</v>
      </c>
      <c r="Y27" s="319"/>
      <c r="Z27" s="319"/>
      <c r="AA27" s="319"/>
      <c r="AB27" s="198" t="s">
        <v>225</v>
      </c>
      <c r="AC27" s="182"/>
      <c r="AD27" s="24"/>
      <c r="AE27" s="127"/>
      <c r="AF27" s="127"/>
    </row>
    <row r="28" spans="1:32" ht="16.5" customHeight="1" thickBot="1">
      <c r="A28" s="70"/>
      <c r="B28" s="178" t="s">
        <v>40</v>
      </c>
      <c r="C28" s="204"/>
      <c r="D28" s="317" t="s">
        <v>277</v>
      </c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9">
        <f>P27</f>
        <v>958</v>
      </c>
      <c r="Q28" s="319"/>
      <c r="R28" s="319"/>
      <c r="S28" s="319"/>
      <c r="T28" s="319"/>
      <c r="U28" s="319"/>
      <c r="V28" s="319"/>
      <c r="W28" s="319"/>
      <c r="X28" s="319">
        <f>X27</f>
        <v>-339</v>
      </c>
      <c r="Y28" s="319"/>
      <c r="Z28" s="319"/>
      <c r="AA28" s="319"/>
      <c r="AB28" s="198" t="s">
        <v>227</v>
      </c>
      <c r="AC28" s="182"/>
      <c r="AD28" s="24" t="s">
        <v>107</v>
      </c>
      <c r="AE28" s="127"/>
      <c r="AF28" s="127"/>
    </row>
    <row r="29" spans="1:32" ht="17.25" customHeight="1" thickBot="1">
      <c r="A29" s="70"/>
      <c r="B29" s="205" t="s">
        <v>226</v>
      </c>
      <c r="C29" s="206"/>
      <c r="D29" s="323" t="s">
        <v>99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5">
        <v>0</v>
      </c>
      <c r="Q29" s="325"/>
      <c r="R29" s="325"/>
      <c r="S29" s="325"/>
      <c r="T29" s="325"/>
      <c r="U29" s="325"/>
      <c r="V29" s="325"/>
      <c r="W29" s="325"/>
      <c r="X29" s="325">
        <v>0</v>
      </c>
      <c r="Y29" s="325"/>
      <c r="Z29" s="325"/>
      <c r="AA29" s="325"/>
      <c r="AB29" s="198" t="s">
        <v>228</v>
      </c>
      <c r="AC29" s="182"/>
      <c r="AD29" s="24"/>
      <c r="AE29" s="127"/>
      <c r="AF29" s="127"/>
    </row>
    <row r="30" spans="1:32" ht="15" customHeight="1" thickBot="1">
      <c r="A30" s="70"/>
      <c r="B30" s="178" t="s">
        <v>81</v>
      </c>
      <c r="C30" s="204"/>
      <c r="D30" s="317" t="s">
        <v>231</v>
      </c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9">
        <f>P28-P29</f>
        <v>958</v>
      </c>
      <c r="Q30" s="319"/>
      <c r="R30" s="319"/>
      <c r="S30" s="319"/>
      <c r="T30" s="319"/>
      <c r="U30" s="319"/>
      <c r="V30" s="319"/>
      <c r="W30" s="319"/>
      <c r="X30" s="319">
        <f>X28-X29</f>
        <v>-339</v>
      </c>
      <c r="Y30" s="319"/>
      <c r="Z30" s="319"/>
      <c r="AA30" s="319"/>
      <c r="AB30" s="198" t="s">
        <v>229</v>
      </c>
      <c r="AC30" s="182"/>
      <c r="AD30" s="128" t="s">
        <v>108</v>
      </c>
      <c r="AE30" s="127"/>
      <c r="AF30" s="127"/>
    </row>
    <row r="31" spans="1:32" ht="18.75" customHeight="1">
      <c r="A31" s="70"/>
      <c r="B31" s="207"/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10"/>
      <c r="AC31" s="182"/>
      <c r="AD31" s="128" t="s">
        <v>109</v>
      </c>
      <c r="AE31" s="127"/>
      <c r="AF31" s="127"/>
    </row>
    <row r="32" spans="1:32" ht="18.75" customHeight="1">
      <c r="A32" s="70"/>
      <c r="B32" s="97" t="s">
        <v>232</v>
      </c>
      <c r="C32" s="207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10"/>
      <c r="AC32" s="182"/>
      <c r="AD32" s="128" t="s">
        <v>111</v>
      </c>
      <c r="AE32" s="127"/>
      <c r="AF32" s="127"/>
    </row>
    <row r="33" spans="1:32" ht="18.75" customHeight="1">
      <c r="A33" s="70"/>
      <c r="B33" s="207"/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11"/>
      <c r="AC33" s="182"/>
      <c r="AD33" s="128" t="s">
        <v>112</v>
      </c>
      <c r="AE33" s="127"/>
      <c r="AF33" s="127"/>
    </row>
    <row r="34" spans="1:32" ht="18.75" customHeight="1">
      <c r="A34" s="70"/>
      <c r="B34" s="320" t="s">
        <v>7</v>
      </c>
      <c r="C34" s="320"/>
      <c r="D34" s="321" t="str">
        <f>Fejlec!F35</f>
        <v>Budapest, 2022.01.10.</v>
      </c>
      <c r="E34" s="321"/>
      <c r="F34" s="321"/>
      <c r="G34" s="321"/>
      <c r="H34" s="321"/>
      <c r="I34" s="321"/>
      <c r="J34" s="321"/>
      <c r="K34" s="321"/>
      <c r="L34" s="321"/>
      <c r="M34" s="321"/>
      <c r="N34" s="322" t="s">
        <v>10</v>
      </c>
      <c r="O34" s="32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180"/>
      <c r="AB34" s="181"/>
      <c r="AC34" s="182"/>
      <c r="AD34" s="128" t="s">
        <v>110</v>
      </c>
      <c r="AE34" s="127"/>
      <c r="AF34" s="127"/>
    </row>
    <row r="35" spans="1:32" ht="18.75" customHeight="1">
      <c r="A35" s="7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316" t="s">
        <v>233</v>
      </c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180"/>
      <c r="AB35" s="181"/>
      <c r="AC35" s="182"/>
      <c r="AD35" s="130"/>
      <c r="AE35" s="127"/>
      <c r="AF35" s="127"/>
    </row>
    <row r="36" spans="1:32" ht="18.75" customHeight="1">
      <c r="A36" s="70"/>
      <c r="B36" s="76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D36" s="130" t="s">
        <v>235</v>
      </c>
      <c r="AE36" s="127"/>
      <c r="AF36" s="127"/>
    </row>
    <row r="37" spans="30:32" ht="12.75">
      <c r="AD37" s="130" t="s">
        <v>115</v>
      </c>
      <c r="AE37" s="127"/>
      <c r="AF37" s="127"/>
    </row>
    <row r="38" spans="30:32" ht="12.75">
      <c r="AD38" s="131" t="s">
        <v>237</v>
      </c>
      <c r="AE38" s="127"/>
      <c r="AF38" s="127"/>
    </row>
    <row r="39" spans="30:31" ht="12.75">
      <c r="AD39" s="131" t="s">
        <v>238</v>
      </c>
      <c r="AE39" s="127"/>
    </row>
  </sheetData>
  <sheetProtection/>
  <mergeCells count="87">
    <mergeCell ref="B2:F2"/>
    <mergeCell ref="B5:K5"/>
    <mergeCell ref="L5:S5"/>
    <mergeCell ref="T5:X5"/>
    <mergeCell ref="B8:AA8"/>
    <mergeCell ref="B9:AA9"/>
    <mergeCell ref="X11:AA11"/>
    <mergeCell ref="D12:O12"/>
    <mergeCell ref="P12:S12"/>
    <mergeCell ref="T12:W12"/>
    <mergeCell ref="X12:AA12"/>
    <mergeCell ref="D13:O13"/>
    <mergeCell ref="P13:S13"/>
    <mergeCell ref="T13:W13"/>
    <mergeCell ref="X13:AA13"/>
    <mergeCell ref="D14:O14"/>
    <mergeCell ref="P14:S14"/>
    <mergeCell ref="T14:W14"/>
    <mergeCell ref="X14:AA14"/>
    <mergeCell ref="D15:O15"/>
    <mergeCell ref="P15:S15"/>
    <mergeCell ref="T15:W15"/>
    <mergeCell ref="X15:AA15"/>
    <mergeCell ref="D16:O16"/>
    <mergeCell ref="P16:S16"/>
    <mergeCell ref="T16:W16"/>
    <mergeCell ref="X16:AA16"/>
    <mergeCell ref="D17:O17"/>
    <mergeCell ref="P17:S17"/>
    <mergeCell ref="T17:W17"/>
    <mergeCell ref="X17:AA17"/>
    <mergeCell ref="D18:O18"/>
    <mergeCell ref="P18:S18"/>
    <mergeCell ref="T18:W18"/>
    <mergeCell ref="X18:AA18"/>
    <mergeCell ref="D19:O19"/>
    <mergeCell ref="P19:S19"/>
    <mergeCell ref="T19:W19"/>
    <mergeCell ref="X19:AA19"/>
    <mergeCell ref="D20:O20"/>
    <mergeCell ref="P20:S20"/>
    <mergeCell ref="T20:W20"/>
    <mergeCell ref="X20:AA20"/>
    <mergeCell ref="D21:O21"/>
    <mergeCell ref="P21:S21"/>
    <mergeCell ref="T21:W21"/>
    <mergeCell ref="X21:AA21"/>
    <mergeCell ref="D22:O22"/>
    <mergeCell ref="P22:S22"/>
    <mergeCell ref="T22:W22"/>
    <mergeCell ref="X22:AA22"/>
    <mergeCell ref="D23:O23"/>
    <mergeCell ref="P23:S23"/>
    <mergeCell ref="T23:W23"/>
    <mergeCell ref="X23:AA23"/>
    <mergeCell ref="D24:O24"/>
    <mergeCell ref="P24:S24"/>
    <mergeCell ref="T24:W24"/>
    <mergeCell ref="X24:AA24"/>
    <mergeCell ref="D25:O25"/>
    <mergeCell ref="P25:S25"/>
    <mergeCell ref="T25:W25"/>
    <mergeCell ref="X25:AA25"/>
    <mergeCell ref="D26:O26"/>
    <mergeCell ref="P26:S26"/>
    <mergeCell ref="T26:W26"/>
    <mergeCell ref="X26:AA26"/>
    <mergeCell ref="D27:O27"/>
    <mergeCell ref="P27:S27"/>
    <mergeCell ref="T27:W27"/>
    <mergeCell ref="X27:AA27"/>
    <mergeCell ref="D28:O28"/>
    <mergeCell ref="P28:S28"/>
    <mergeCell ref="T28:W28"/>
    <mergeCell ref="X28:AA28"/>
    <mergeCell ref="D29:O29"/>
    <mergeCell ref="P29:S29"/>
    <mergeCell ref="T29:W29"/>
    <mergeCell ref="X29:AA29"/>
    <mergeCell ref="P35:Z35"/>
    <mergeCell ref="D30:O30"/>
    <mergeCell ref="P30:S30"/>
    <mergeCell ref="T30:W30"/>
    <mergeCell ref="X30:AA30"/>
    <mergeCell ref="B34:C34"/>
    <mergeCell ref="D34:M34"/>
    <mergeCell ref="N34:O34"/>
  </mergeCells>
  <printOptions horizontalCentered="1"/>
  <pageMargins left="0.55" right="0.48" top="0.6692913385826772" bottom="0.6692913385826772" header="0.35433070866141736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34">
      <selection activeCell="E43" sqref="E43"/>
    </sheetView>
  </sheetViews>
  <sheetFormatPr defaultColWidth="9.140625" defaultRowHeight="12.75"/>
  <cols>
    <col min="1" max="1" width="4.7109375" style="83" customWidth="1"/>
    <col min="2" max="2" width="35.7109375" style="83" customWidth="1"/>
    <col min="3" max="5" width="15.00390625" style="83" customWidth="1"/>
    <col min="6" max="6" width="7.28125" style="83" customWidth="1"/>
    <col min="7" max="7" width="6.140625" style="83" customWidth="1"/>
    <col min="8" max="8" width="33.8515625" style="83" customWidth="1"/>
    <col min="9" max="9" width="13.8515625" style="83" customWidth="1"/>
    <col min="10" max="10" width="12.28125" style="83" customWidth="1"/>
    <col min="11" max="11" width="11.421875" style="83" customWidth="1"/>
    <col min="12" max="16384" width="9.140625" style="83" customWidth="1"/>
  </cols>
  <sheetData>
    <row r="1" spans="1:11" ht="15" customHeight="1">
      <c r="A1" s="361" t="s">
        <v>279</v>
      </c>
      <c r="B1" s="361"/>
      <c r="C1" s="361"/>
      <c r="D1" s="361"/>
      <c r="E1" s="100"/>
      <c r="G1" s="361" t="s">
        <v>279</v>
      </c>
      <c r="H1" s="361"/>
      <c r="I1" s="361"/>
      <c r="J1" s="361"/>
      <c r="K1" s="100"/>
    </row>
    <row r="2" spans="1:11" ht="12.75">
      <c r="A2" s="101"/>
      <c r="B2" s="102"/>
      <c r="C2" s="102"/>
      <c r="D2" s="102"/>
      <c r="E2" s="102"/>
      <c r="G2" s="101"/>
      <c r="H2" s="102"/>
      <c r="I2" s="102"/>
      <c r="J2" s="102"/>
      <c r="K2" s="102"/>
    </row>
    <row r="3" spans="1:11" ht="15">
      <c r="A3" s="103"/>
      <c r="B3" s="104" t="str">
        <f>Fejlec!E24</f>
        <v>KIÚT Alapítvány</v>
      </c>
      <c r="C3" s="103"/>
      <c r="D3" s="105"/>
      <c r="E3" s="105"/>
      <c r="G3" s="103"/>
      <c r="H3" s="104" t="str">
        <f>Fejlec!E24</f>
        <v>KIÚT Alapítvány</v>
      </c>
      <c r="I3" s="103"/>
      <c r="J3" s="105"/>
      <c r="K3" s="105"/>
    </row>
    <row r="4" spans="1:11" ht="15">
      <c r="A4" s="103"/>
      <c r="B4" s="362" t="s">
        <v>286</v>
      </c>
      <c r="C4" s="362"/>
      <c r="D4" s="362"/>
      <c r="E4" s="362"/>
      <c r="G4" s="103"/>
      <c r="H4" s="362" t="s">
        <v>284</v>
      </c>
      <c r="I4" s="362"/>
      <c r="J4" s="362"/>
      <c r="K4" s="362"/>
    </row>
    <row r="5" spans="1:11" ht="15">
      <c r="A5" s="103"/>
      <c r="B5" s="363" t="str">
        <f>Fejlec!E29</f>
        <v>6230 Soltvadkert, Vadvirág u. 7. </v>
      </c>
      <c r="C5" s="363"/>
      <c r="D5" s="363"/>
      <c r="E5" s="363"/>
      <c r="G5" s="103"/>
      <c r="H5" s="363" t="str">
        <f>Fejlec!E29</f>
        <v>6230 Soltvadkert, Vadvirág u. 7. </v>
      </c>
      <c r="I5" s="363"/>
      <c r="J5" s="363"/>
      <c r="K5" s="363"/>
    </row>
    <row r="6" spans="1:11" ht="10.5" customHeight="1">
      <c r="A6" s="103"/>
      <c r="B6" s="106"/>
      <c r="C6" s="107"/>
      <c r="D6" s="107"/>
      <c r="E6" s="107"/>
      <c r="G6" s="103"/>
      <c r="H6" s="106"/>
      <c r="I6" s="107"/>
      <c r="J6" s="107"/>
      <c r="K6" s="107"/>
    </row>
    <row r="7" spans="1:11" ht="12.75">
      <c r="A7" s="101" t="s">
        <v>260</v>
      </c>
      <c r="B7" s="102"/>
      <c r="C7" s="102"/>
      <c r="D7" s="102"/>
      <c r="E7" s="102"/>
      <c r="G7" s="101" t="s">
        <v>260</v>
      </c>
      <c r="H7" s="102"/>
      <c r="I7" s="102"/>
      <c r="J7" s="102"/>
      <c r="K7" s="102"/>
    </row>
    <row r="8" spans="1:11" ht="7.5" customHeight="1">
      <c r="A8" s="101"/>
      <c r="B8" s="102"/>
      <c r="C8" s="102"/>
      <c r="D8" s="102"/>
      <c r="E8" s="102"/>
      <c r="G8" s="101"/>
      <c r="H8" s="102"/>
      <c r="I8" s="102"/>
      <c r="J8" s="102"/>
      <c r="K8" s="102"/>
    </row>
    <row r="9" spans="1:11" ht="12.75">
      <c r="A9" s="100" t="s">
        <v>241</v>
      </c>
      <c r="B9" s="100"/>
      <c r="C9" s="100"/>
      <c r="D9" s="100"/>
      <c r="E9" s="100"/>
      <c r="G9" s="100" t="s">
        <v>241</v>
      </c>
      <c r="H9" s="100"/>
      <c r="I9" s="100"/>
      <c r="J9" s="100"/>
      <c r="K9" s="100"/>
    </row>
    <row r="10" spans="1:11" ht="15">
      <c r="A10" s="108"/>
      <c r="B10" s="108"/>
      <c r="C10" s="100"/>
      <c r="D10" s="364" t="s">
        <v>116</v>
      </c>
      <c r="E10" s="364"/>
      <c r="G10" s="108"/>
      <c r="H10" s="108"/>
      <c r="I10" s="100"/>
      <c r="J10" s="364" t="s">
        <v>116</v>
      </c>
      <c r="K10" s="364"/>
    </row>
    <row r="11" spans="1:11" ht="24" customHeight="1">
      <c r="A11" s="109" t="s">
        <v>136</v>
      </c>
      <c r="B11" s="110" t="s">
        <v>242</v>
      </c>
      <c r="C11" s="84" t="s">
        <v>243</v>
      </c>
      <c r="D11" s="85" t="s">
        <v>0</v>
      </c>
      <c r="E11" s="85" t="s">
        <v>1</v>
      </c>
      <c r="G11" s="109" t="s">
        <v>136</v>
      </c>
      <c r="H11" s="110" t="s">
        <v>242</v>
      </c>
      <c r="I11" s="84" t="s">
        <v>243</v>
      </c>
      <c r="J11" s="85" t="s">
        <v>0</v>
      </c>
      <c r="K11" s="85" t="s">
        <v>1</v>
      </c>
    </row>
    <row r="12" spans="1:11" ht="12.75">
      <c r="A12" s="111" t="s">
        <v>54</v>
      </c>
      <c r="B12" s="86" t="s">
        <v>88</v>
      </c>
      <c r="C12" s="87"/>
      <c r="D12" s="87"/>
      <c r="E12" s="87"/>
      <c r="G12" s="111" t="s">
        <v>54</v>
      </c>
      <c r="H12" s="86" t="s">
        <v>88</v>
      </c>
      <c r="I12" s="87"/>
      <c r="J12" s="87"/>
      <c r="K12" s="87"/>
    </row>
    <row r="13" spans="1:11" ht="15.75" customHeight="1">
      <c r="A13" s="111" t="s">
        <v>142</v>
      </c>
      <c r="B13" s="86" t="s">
        <v>89</v>
      </c>
      <c r="C13" s="87"/>
      <c r="D13" s="87"/>
      <c r="E13" s="87"/>
      <c r="G13" s="111" t="s">
        <v>142</v>
      </c>
      <c r="H13" s="86" t="s">
        <v>89</v>
      </c>
      <c r="I13" s="87"/>
      <c r="J13" s="87"/>
      <c r="K13" s="87"/>
    </row>
    <row r="14" spans="1:11" ht="12.75">
      <c r="A14" s="111" t="s">
        <v>144</v>
      </c>
      <c r="B14" s="86" t="s">
        <v>207</v>
      </c>
      <c r="C14" s="87">
        <v>480</v>
      </c>
      <c r="D14" s="87"/>
      <c r="E14" s="87">
        <f>C14</f>
        <v>480</v>
      </c>
      <c r="G14" s="111" t="s">
        <v>144</v>
      </c>
      <c r="H14" s="86" t="s">
        <v>207</v>
      </c>
      <c r="I14" s="87">
        <v>1278</v>
      </c>
      <c r="J14" s="87"/>
      <c r="K14" s="87">
        <f>I14</f>
        <v>1278</v>
      </c>
    </row>
    <row r="15" spans="1:11" ht="12.75">
      <c r="A15" s="112"/>
      <c r="B15" s="86" t="s">
        <v>118</v>
      </c>
      <c r="C15" s="87"/>
      <c r="D15" s="87"/>
      <c r="E15" s="87"/>
      <c r="G15" s="112"/>
      <c r="H15" s="86" t="s">
        <v>118</v>
      </c>
      <c r="I15" s="87"/>
      <c r="J15" s="87"/>
      <c r="K15" s="87"/>
    </row>
    <row r="16" spans="1:11" ht="12.75">
      <c r="A16" s="112"/>
      <c r="B16" s="82" t="s">
        <v>244</v>
      </c>
      <c r="C16" s="88"/>
      <c r="D16" s="88"/>
      <c r="E16" s="87"/>
      <c r="G16" s="112"/>
      <c r="H16" s="82" t="s">
        <v>244</v>
      </c>
      <c r="I16" s="88"/>
      <c r="J16" s="88"/>
      <c r="K16" s="87"/>
    </row>
    <row r="17" spans="1:11" ht="12.75">
      <c r="A17" s="112"/>
      <c r="B17" s="82" t="s">
        <v>245</v>
      </c>
      <c r="C17" s="88"/>
      <c r="D17" s="88"/>
      <c r="E17" s="87"/>
      <c r="G17" s="112"/>
      <c r="H17" s="82" t="s">
        <v>245</v>
      </c>
      <c r="I17" s="88"/>
      <c r="J17" s="88"/>
      <c r="K17" s="87"/>
    </row>
    <row r="18" spans="1:11" ht="12.75">
      <c r="A18" s="112"/>
      <c r="B18" s="82" t="s">
        <v>246</v>
      </c>
      <c r="C18" s="88">
        <v>480</v>
      </c>
      <c r="D18" s="88"/>
      <c r="E18" s="87">
        <f>(C18+D18)</f>
        <v>480</v>
      </c>
      <c r="G18" s="112"/>
      <c r="H18" s="82" t="s">
        <v>246</v>
      </c>
      <c r="I18" s="88">
        <v>1278</v>
      </c>
      <c r="J18" s="88"/>
      <c r="K18" s="87">
        <f>(I18+J18)</f>
        <v>1278</v>
      </c>
    </row>
    <row r="19" spans="1:11" ht="12.75">
      <c r="A19" s="113" t="s">
        <v>90</v>
      </c>
      <c r="B19" s="86" t="s">
        <v>91</v>
      </c>
      <c r="C19" s="87"/>
      <c r="D19" s="87"/>
      <c r="E19" s="87"/>
      <c r="G19" s="113" t="s">
        <v>90</v>
      </c>
      <c r="H19" s="86" t="s">
        <v>91</v>
      </c>
      <c r="I19" s="87"/>
      <c r="J19" s="87"/>
      <c r="K19" s="87"/>
    </row>
    <row r="20" spans="1:11" ht="12.75">
      <c r="A20" s="114" t="s">
        <v>26</v>
      </c>
      <c r="B20" s="86" t="s">
        <v>239</v>
      </c>
      <c r="C20" s="87">
        <f>C12+C13+C14+C19</f>
        <v>480</v>
      </c>
      <c r="D20" s="87"/>
      <c r="E20" s="87">
        <f>E12+E13+E14+E19</f>
        <v>480</v>
      </c>
      <c r="G20" s="114" t="s">
        <v>26</v>
      </c>
      <c r="H20" s="86" t="s">
        <v>239</v>
      </c>
      <c r="I20" s="87">
        <f>I12+I13+I14+I19</f>
        <v>1278</v>
      </c>
      <c r="J20" s="87"/>
      <c r="K20" s="87">
        <f>K12+K13+K14+K19</f>
        <v>1278</v>
      </c>
    </row>
    <row r="21" spans="1:11" ht="13.5" customHeight="1">
      <c r="A21" s="114"/>
      <c r="B21" s="86" t="s">
        <v>247</v>
      </c>
      <c r="C21" s="87">
        <f>C20</f>
        <v>480</v>
      </c>
      <c r="D21" s="87"/>
      <c r="E21" s="87">
        <f>E20</f>
        <v>480</v>
      </c>
      <c r="G21" s="114"/>
      <c r="H21" s="86" t="s">
        <v>247</v>
      </c>
      <c r="I21" s="87">
        <f>I20</f>
        <v>1278</v>
      </c>
      <c r="J21" s="87"/>
      <c r="K21" s="87">
        <f>K20</f>
        <v>1278</v>
      </c>
    </row>
    <row r="22" spans="1:11" ht="12.75">
      <c r="A22" s="114" t="s">
        <v>92</v>
      </c>
      <c r="B22" s="82" t="s">
        <v>93</v>
      </c>
      <c r="C22" s="88">
        <v>19</v>
      </c>
      <c r="D22" s="88"/>
      <c r="E22" s="88"/>
      <c r="G22" s="114" t="s">
        <v>92</v>
      </c>
      <c r="H22" s="82" t="s">
        <v>93</v>
      </c>
      <c r="I22" s="88">
        <f>ERKI!AK24</f>
        <v>0</v>
      </c>
      <c r="J22" s="88"/>
      <c r="K22" s="88"/>
    </row>
    <row r="23" spans="1:11" ht="12.75">
      <c r="A23" s="114" t="s">
        <v>149</v>
      </c>
      <c r="B23" s="82" t="s">
        <v>94</v>
      </c>
      <c r="C23" s="88"/>
      <c r="D23" s="88"/>
      <c r="E23" s="88"/>
      <c r="G23" s="114" t="s">
        <v>149</v>
      </c>
      <c r="H23" s="82" t="s">
        <v>94</v>
      </c>
      <c r="I23" s="88"/>
      <c r="J23" s="88"/>
      <c r="K23" s="88"/>
    </row>
    <row r="24" spans="1:11" ht="14.25" customHeight="1">
      <c r="A24" s="114"/>
      <c r="B24" s="82" t="s">
        <v>248</v>
      </c>
      <c r="C24" s="88"/>
      <c r="D24" s="88"/>
      <c r="E24" s="88"/>
      <c r="G24" s="114"/>
      <c r="H24" s="82" t="s">
        <v>248</v>
      </c>
      <c r="I24" s="88"/>
      <c r="J24" s="88"/>
      <c r="K24" s="88"/>
    </row>
    <row r="25" spans="1:11" ht="12.75">
      <c r="A25" s="114" t="s">
        <v>151</v>
      </c>
      <c r="B25" s="82" t="s">
        <v>95</v>
      </c>
      <c r="C25" s="88"/>
      <c r="D25" s="88"/>
      <c r="E25" s="88"/>
      <c r="G25" s="114" t="s">
        <v>151</v>
      </c>
      <c r="H25" s="82" t="s">
        <v>95</v>
      </c>
      <c r="I25" s="88"/>
      <c r="J25" s="88"/>
      <c r="K25" s="88"/>
    </row>
    <row r="26" spans="1:11" ht="12.75">
      <c r="A26" s="114" t="s">
        <v>153</v>
      </c>
      <c r="B26" s="82" t="s">
        <v>96</v>
      </c>
      <c r="C26" s="88">
        <v>800</v>
      </c>
      <c r="D26" s="88"/>
      <c r="E26" s="88"/>
      <c r="G26" s="114" t="s">
        <v>153</v>
      </c>
      <c r="H26" s="82" t="s">
        <v>96</v>
      </c>
      <c r="I26" s="88">
        <v>310</v>
      </c>
      <c r="J26" s="88"/>
      <c r="K26" s="88"/>
    </row>
    <row r="27" spans="1:11" ht="12.75">
      <c r="A27" s="114" t="s">
        <v>156</v>
      </c>
      <c r="B27" s="82" t="s">
        <v>97</v>
      </c>
      <c r="C27" s="88"/>
      <c r="D27" s="88"/>
      <c r="E27" s="88"/>
      <c r="G27" s="114" t="s">
        <v>156</v>
      </c>
      <c r="H27" s="82" t="s">
        <v>97</v>
      </c>
      <c r="I27" s="88"/>
      <c r="J27" s="88"/>
      <c r="K27" s="88"/>
    </row>
    <row r="28" spans="1:11" ht="12.75">
      <c r="A28" s="114" t="s">
        <v>34</v>
      </c>
      <c r="B28" s="86" t="s">
        <v>240</v>
      </c>
      <c r="C28" s="87">
        <f>SUM(C22:C27)</f>
        <v>819</v>
      </c>
      <c r="D28" s="87"/>
      <c r="E28" s="87">
        <f>(C28+D28)</f>
        <v>819</v>
      </c>
      <c r="G28" s="114" t="s">
        <v>34</v>
      </c>
      <c r="H28" s="86" t="s">
        <v>240</v>
      </c>
      <c r="I28" s="87">
        <f>SUM(I22:I27)</f>
        <v>310</v>
      </c>
      <c r="J28" s="87"/>
      <c r="K28" s="87">
        <f>(I28+J28)</f>
        <v>310</v>
      </c>
    </row>
    <row r="29" spans="1:11" ht="12" customHeight="1">
      <c r="A29" s="114"/>
      <c r="B29" s="86" t="s">
        <v>249</v>
      </c>
      <c r="C29" s="87">
        <f>C28</f>
        <v>819</v>
      </c>
      <c r="D29" s="87"/>
      <c r="E29" s="87">
        <f>E28</f>
        <v>819</v>
      </c>
      <c r="G29" s="114"/>
      <c r="H29" s="86" t="s">
        <v>249</v>
      </c>
      <c r="I29" s="87">
        <f>I28</f>
        <v>310</v>
      </c>
      <c r="J29" s="87"/>
      <c r="K29" s="87">
        <f>K28</f>
        <v>310</v>
      </c>
    </row>
    <row r="30" spans="1:11" ht="15" customHeight="1">
      <c r="A30" s="114" t="s">
        <v>39</v>
      </c>
      <c r="B30" s="86" t="s">
        <v>98</v>
      </c>
      <c r="C30" s="87">
        <f>(C20-C28)</f>
        <v>-339</v>
      </c>
      <c r="D30" s="87"/>
      <c r="E30" s="87">
        <f>E20-E28</f>
        <v>-339</v>
      </c>
      <c r="G30" s="114" t="s">
        <v>39</v>
      </c>
      <c r="H30" s="86" t="s">
        <v>98</v>
      </c>
      <c r="I30" s="87">
        <f>(I20-I28)</f>
        <v>968</v>
      </c>
      <c r="J30" s="87"/>
      <c r="K30" s="87">
        <f>K20-K28</f>
        <v>968</v>
      </c>
    </row>
    <row r="31" spans="1:11" s="90" customFormat="1" ht="12.75">
      <c r="A31" s="114" t="s">
        <v>158</v>
      </c>
      <c r="B31" s="86" t="s">
        <v>99</v>
      </c>
      <c r="C31" s="87">
        <v>0</v>
      </c>
      <c r="D31" s="87"/>
      <c r="E31" s="87">
        <f>(C31+D31)</f>
        <v>0</v>
      </c>
      <c r="G31" s="114" t="s">
        <v>158</v>
      </c>
      <c r="H31" s="86" t="s">
        <v>99</v>
      </c>
      <c r="I31" s="87">
        <v>0</v>
      </c>
      <c r="J31" s="87"/>
      <c r="K31" s="87">
        <f>(I31+J31)</f>
        <v>0</v>
      </c>
    </row>
    <row r="32" spans="1:11" s="90" customFormat="1" ht="12.75">
      <c r="A32" s="114" t="s">
        <v>40</v>
      </c>
      <c r="B32" s="86" t="s">
        <v>250</v>
      </c>
      <c r="C32" s="87">
        <f>C30+C31</f>
        <v>-339</v>
      </c>
      <c r="D32" s="87"/>
      <c r="E32" s="87">
        <f>E30-E31</f>
        <v>-339</v>
      </c>
      <c r="G32" s="114" t="s">
        <v>40</v>
      </c>
      <c r="H32" s="86" t="s">
        <v>250</v>
      </c>
      <c r="I32" s="87">
        <f>I30+I31</f>
        <v>968</v>
      </c>
      <c r="J32" s="87"/>
      <c r="K32" s="87">
        <f>K30-K31</f>
        <v>968</v>
      </c>
    </row>
    <row r="33" spans="1:11" s="90" customFormat="1" ht="8.25" customHeight="1">
      <c r="A33" s="115"/>
      <c r="B33" s="116"/>
      <c r="C33" s="91"/>
      <c r="D33" s="91"/>
      <c r="E33" s="91"/>
      <c r="G33" s="115"/>
      <c r="H33" s="116"/>
      <c r="I33" s="91"/>
      <c r="J33" s="91"/>
      <c r="K33" s="91"/>
    </row>
    <row r="34" spans="1:11" s="90" customFormat="1" ht="12.75">
      <c r="A34" s="99"/>
      <c r="B34" s="79" t="s">
        <v>251</v>
      </c>
      <c r="C34" s="92"/>
      <c r="D34" s="92"/>
      <c r="E34" s="92"/>
      <c r="G34" s="99"/>
      <c r="H34" s="79" t="s">
        <v>251</v>
      </c>
      <c r="I34" s="92"/>
      <c r="J34" s="92"/>
      <c r="K34" s="92"/>
    </row>
    <row r="35" spans="1:11" s="90" customFormat="1" ht="12.75">
      <c r="A35" s="117" t="s">
        <v>26</v>
      </c>
      <c r="B35" s="118" t="s">
        <v>252</v>
      </c>
      <c r="C35" s="119"/>
      <c r="D35" s="119"/>
      <c r="E35" s="87">
        <v>150</v>
      </c>
      <c r="G35" s="117" t="s">
        <v>26</v>
      </c>
      <c r="H35" s="118" t="s">
        <v>252</v>
      </c>
      <c r="I35" s="119"/>
      <c r="J35" s="119"/>
      <c r="K35" s="87">
        <v>0</v>
      </c>
    </row>
    <row r="36" spans="1:11" s="90" customFormat="1" ht="12.75">
      <c r="A36" s="117"/>
      <c r="B36" s="81" t="s">
        <v>253</v>
      </c>
      <c r="C36" s="119"/>
      <c r="D36" s="119"/>
      <c r="E36" s="87"/>
      <c r="G36" s="117"/>
      <c r="H36" s="81" t="s">
        <v>253</v>
      </c>
      <c r="I36" s="119"/>
      <c r="J36" s="119"/>
      <c r="K36" s="87"/>
    </row>
    <row r="37" spans="1:11" s="90" customFormat="1" ht="14.25" customHeight="1">
      <c r="A37" s="117" t="s">
        <v>34</v>
      </c>
      <c r="B37" s="81" t="s">
        <v>254</v>
      </c>
      <c r="C37" s="119"/>
      <c r="D37" s="119"/>
      <c r="E37" s="87">
        <v>0</v>
      </c>
      <c r="G37" s="117" t="s">
        <v>34</v>
      </c>
      <c r="H37" s="81" t="s">
        <v>254</v>
      </c>
      <c r="I37" s="119"/>
      <c r="J37" s="119"/>
      <c r="K37" s="87">
        <v>0</v>
      </c>
    </row>
    <row r="38" spans="1:11" s="90" customFormat="1" ht="12.75">
      <c r="A38" s="117"/>
      <c r="B38" s="81" t="s">
        <v>253</v>
      </c>
      <c r="C38" s="119"/>
      <c r="D38" s="119"/>
      <c r="E38" s="87"/>
      <c r="G38" s="117"/>
      <c r="H38" s="81" t="s">
        <v>253</v>
      </c>
      <c r="I38" s="119"/>
      <c r="J38" s="119"/>
      <c r="K38" s="87"/>
    </row>
    <row r="39" spans="1:11" s="90" customFormat="1" ht="12.75" customHeight="1">
      <c r="A39" s="117" t="s">
        <v>39</v>
      </c>
      <c r="B39" s="356" t="s">
        <v>255</v>
      </c>
      <c r="C39" s="357"/>
      <c r="D39" s="358"/>
      <c r="E39" s="87">
        <v>0</v>
      </c>
      <c r="G39" s="117" t="s">
        <v>39</v>
      </c>
      <c r="H39" s="356" t="s">
        <v>255</v>
      </c>
      <c r="I39" s="357"/>
      <c r="J39" s="358"/>
      <c r="K39" s="87">
        <v>0</v>
      </c>
    </row>
    <row r="40" spans="1:11" s="90" customFormat="1" ht="12.75" customHeight="1">
      <c r="A40" s="117" t="s">
        <v>40</v>
      </c>
      <c r="B40" s="356" t="s">
        <v>256</v>
      </c>
      <c r="C40" s="357"/>
      <c r="D40" s="358"/>
      <c r="E40" s="87">
        <v>0</v>
      </c>
      <c r="G40" s="117" t="s">
        <v>40</v>
      </c>
      <c r="H40" s="356" t="s">
        <v>256</v>
      </c>
      <c r="I40" s="357"/>
      <c r="J40" s="358"/>
      <c r="K40" s="87">
        <v>0</v>
      </c>
    </row>
    <row r="41" spans="1:11" s="90" customFormat="1" ht="25.5" customHeight="1">
      <c r="A41" s="117" t="s">
        <v>81</v>
      </c>
      <c r="B41" s="356" t="s">
        <v>257</v>
      </c>
      <c r="C41" s="357"/>
      <c r="D41" s="358"/>
      <c r="E41" s="87">
        <v>0</v>
      </c>
      <c r="G41" s="117" t="s">
        <v>81</v>
      </c>
      <c r="H41" s="356" t="s">
        <v>257</v>
      </c>
      <c r="I41" s="357"/>
      <c r="J41" s="358"/>
      <c r="K41" s="87">
        <v>0</v>
      </c>
    </row>
    <row r="42" spans="1:11" s="90" customFormat="1" ht="13.5" customHeight="1">
      <c r="A42" s="117" t="s">
        <v>230</v>
      </c>
      <c r="B42" s="81" t="s">
        <v>258</v>
      </c>
      <c r="C42" s="119"/>
      <c r="D42" s="119"/>
      <c r="E42" s="87">
        <v>0</v>
      </c>
      <c r="G42" s="117" t="s">
        <v>230</v>
      </c>
      <c r="H42" s="81" t="s">
        <v>258</v>
      </c>
      <c r="I42" s="119"/>
      <c r="J42" s="119"/>
      <c r="K42" s="87">
        <v>0</v>
      </c>
    </row>
    <row r="43" spans="1:11" s="90" customFormat="1" ht="13.5" customHeight="1">
      <c r="A43" s="117" t="s">
        <v>83</v>
      </c>
      <c r="B43" s="81" t="s">
        <v>283</v>
      </c>
      <c r="C43" s="119"/>
      <c r="D43" s="119"/>
      <c r="E43" s="87">
        <v>330</v>
      </c>
      <c r="G43" s="117" t="s">
        <v>83</v>
      </c>
      <c r="H43" s="81" t="s">
        <v>283</v>
      </c>
      <c r="I43" s="119"/>
      <c r="J43" s="119"/>
      <c r="K43" s="87">
        <v>1278</v>
      </c>
    </row>
    <row r="44" spans="1:11" s="90" customFormat="1" ht="7.5" customHeight="1">
      <c r="A44" s="98"/>
      <c r="B44" s="78"/>
      <c r="C44" s="92"/>
      <c r="D44" s="92"/>
      <c r="E44" s="92"/>
      <c r="G44" s="98"/>
      <c r="H44" s="78"/>
      <c r="I44" s="92"/>
      <c r="J44" s="92"/>
      <c r="K44" s="92"/>
    </row>
    <row r="45" spans="1:11" s="90" customFormat="1" ht="12.75">
      <c r="A45" s="97" t="s">
        <v>232</v>
      </c>
      <c r="B45" s="78"/>
      <c r="C45" s="92"/>
      <c r="D45" s="92"/>
      <c r="E45" s="92"/>
      <c r="G45" s="97" t="s">
        <v>232</v>
      </c>
      <c r="H45" s="78"/>
      <c r="I45" s="92"/>
      <c r="J45" s="92"/>
      <c r="K45" s="92"/>
    </row>
    <row r="46" spans="1:11" s="90" customFormat="1" ht="12.75">
      <c r="A46" s="99"/>
      <c r="B46" s="79"/>
      <c r="C46" s="92"/>
      <c r="D46" s="93"/>
      <c r="E46" s="92"/>
      <c r="G46" s="99"/>
      <c r="H46" s="79"/>
      <c r="I46" s="92"/>
      <c r="J46" s="93"/>
      <c r="K46" s="92"/>
    </row>
    <row r="47" spans="1:11" ht="15">
      <c r="A47" s="359" t="str">
        <f>Fejlec!F35</f>
        <v>Budapest, 2022.01.10.</v>
      </c>
      <c r="B47" s="359"/>
      <c r="C47" s="120"/>
      <c r="D47" s="120"/>
      <c r="E47" s="120"/>
      <c r="G47" s="359">
        <f>Fejlec!L35</f>
        <v>0</v>
      </c>
      <c r="H47" s="359"/>
      <c r="I47" s="120"/>
      <c r="J47" s="120"/>
      <c r="K47" s="120"/>
    </row>
    <row r="48" spans="1:11" ht="9" customHeight="1">
      <c r="A48" s="121"/>
      <c r="B48" s="122"/>
      <c r="C48" s="100"/>
      <c r="D48" s="100"/>
      <c r="E48" s="100"/>
      <c r="G48" s="121"/>
      <c r="H48" s="122"/>
      <c r="I48" s="100"/>
      <c r="J48" s="100"/>
      <c r="K48" s="100"/>
    </row>
    <row r="49" spans="1:11" ht="12.75">
      <c r="A49" s="100"/>
      <c r="B49" s="100"/>
      <c r="C49" s="102"/>
      <c r="D49" s="123"/>
      <c r="E49" s="123"/>
      <c r="G49" s="100"/>
      <c r="H49" s="100"/>
      <c r="I49" s="102"/>
      <c r="J49" s="123"/>
      <c r="K49" s="123"/>
    </row>
    <row r="50" spans="1:11" ht="12.75">
      <c r="A50" s="100"/>
      <c r="B50" s="100"/>
      <c r="C50" s="360" t="s">
        <v>259</v>
      </c>
      <c r="D50" s="360"/>
      <c r="E50" s="360"/>
      <c r="G50" s="100"/>
      <c r="H50" s="100"/>
      <c r="I50" s="360" t="s">
        <v>259</v>
      </c>
      <c r="J50" s="360"/>
      <c r="K50" s="360"/>
    </row>
    <row r="53" spans="1:5" ht="12.75">
      <c r="A53" s="100"/>
      <c r="B53" s="100"/>
      <c r="C53" s="100"/>
      <c r="D53" s="100"/>
      <c r="E53" s="100"/>
    </row>
    <row r="54" spans="1:5" ht="12.75">
      <c r="A54" s="100"/>
      <c r="B54" s="100"/>
      <c r="C54" s="100"/>
      <c r="D54" s="100"/>
      <c r="E54" s="100"/>
    </row>
    <row r="55" spans="1:5" ht="12.75">
      <c r="A55" s="100"/>
      <c r="B55" s="100"/>
      <c r="C55" s="100"/>
      <c r="D55" s="100"/>
      <c r="E55" s="100"/>
    </row>
    <row r="56" spans="1:5" ht="12.75">
      <c r="A56" s="100"/>
      <c r="B56" s="100"/>
      <c r="C56" s="100"/>
      <c r="D56" s="100"/>
      <c r="E56" s="100"/>
    </row>
    <row r="57" spans="1:5" ht="12.75">
      <c r="A57" s="100"/>
      <c r="B57" s="100"/>
      <c r="C57" s="100"/>
      <c r="D57" s="100"/>
      <c r="E57" s="100"/>
    </row>
    <row r="58" spans="1:5" ht="12.75">
      <c r="A58" s="100"/>
      <c r="B58" s="100"/>
      <c r="C58" s="100"/>
      <c r="D58" s="100"/>
      <c r="E58" s="100"/>
    </row>
    <row r="59" spans="1:5" ht="12.75">
      <c r="A59" s="100"/>
      <c r="B59" s="100"/>
      <c r="C59" s="100"/>
      <c r="D59" s="100"/>
      <c r="E59" s="100"/>
    </row>
    <row r="60" spans="1:5" ht="12.75">
      <c r="A60" s="100"/>
      <c r="B60" s="100"/>
      <c r="C60" s="100"/>
      <c r="D60" s="100"/>
      <c r="E60" s="100"/>
    </row>
    <row r="61" spans="1:5" ht="12.75">
      <c r="A61" s="100"/>
      <c r="B61" s="100"/>
      <c r="C61" s="100"/>
      <c r="D61" s="100"/>
      <c r="E61" s="100"/>
    </row>
    <row r="62" spans="1:5" ht="12.75">
      <c r="A62" s="100"/>
      <c r="B62" s="100"/>
      <c r="C62" s="100"/>
      <c r="D62" s="100"/>
      <c r="E62" s="100"/>
    </row>
    <row r="63" spans="1:5" ht="12.75">
      <c r="A63" s="100"/>
      <c r="B63" s="100"/>
      <c r="C63" s="100"/>
      <c r="D63" s="100"/>
      <c r="E63" s="100"/>
    </row>
    <row r="64" spans="1:5" ht="12.75">
      <c r="A64" s="100"/>
      <c r="B64" s="100"/>
      <c r="C64" s="100"/>
      <c r="D64" s="100"/>
      <c r="E64" s="100"/>
    </row>
    <row r="65" spans="1:5" ht="12.75">
      <c r="A65" s="100"/>
      <c r="B65" s="100"/>
      <c r="C65" s="100"/>
      <c r="D65" s="100"/>
      <c r="E65" s="100"/>
    </row>
    <row r="66" spans="1:5" ht="12.75">
      <c r="A66" s="100"/>
      <c r="B66" s="100"/>
      <c r="C66" s="100"/>
      <c r="D66" s="100"/>
      <c r="E66" s="100"/>
    </row>
    <row r="67" spans="1:5" ht="12.75">
      <c r="A67" s="100"/>
      <c r="B67" s="100"/>
      <c r="C67" s="100"/>
      <c r="D67" s="100"/>
      <c r="E67" s="100"/>
    </row>
    <row r="68" spans="1:5" ht="12.75">
      <c r="A68" s="100"/>
      <c r="B68" s="100"/>
      <c r="C68" s="100"/>
      <c r="D68" s="100"/>
      <c r="E68" s="100"/>
    </row>
    <row r="69" spans="1:5" ht="12.75">
      <c r="A69" s="100"/>
      <c r="B69" s="100"/>
      <c r="C69" s="100"/>
      <c r="D69" s="100"/>
      <c r="E69" s="100"/>
    </row>
    <row r="70" spans="1:5" ht="12.75">
      <c r="A70" s="100"/>
      <c r="B70" s="100"/>
      <c r="C70" s="100"/>
      <c r="D70" s="100"/>
      <c r="E70" s="100"/>
    </row>
    <row r="71" spans="1:5" ht="12.75">
      <c r="A71" s="100"/>
      <c r="B71" s="100"/>
      <c r="C71" s="100"/>
      <c r="D71" s="100"/>
      <c r="E71" s="100"/>
    </row>
    <row r="72" spans="1:5" ht="12.75">
      <c r="A72" s="100"/>
      <c r="B72" s="100"/>
      <c r="C72" s="100"/>
      <c r="D72" s="100"/>
      <c r="E72" s="100"/>
    </row>
    <row r="73" spans="1:5" ht="12.75">
      <c r="A73" s="100"/>
      <c r="B73" s="100"/>
      <c r="C73" s="100"/>
      <c r="D73" s="100"/>
      <c r="E73" s="100"/>
    </row>
    <row r="74" spans="1:5" ht="12.75">
      <c r="A74" s="100"/>
      <c r="B74" s="100"/>
      <c r="C74" s="100"/>
      <c r="D74" s="100"/>
      <c r="E74" s="100"/>
    </row>
    <row r="75" spans="1:5" ht="12.75">
      <c r="A75" s="100"/>
      <c r="B75" s="100"/>
      <c r="C75" s="100"/>
      <c r="D75" s="100"/>
      <c r="E75" s="100"/>
    </row>
    <row r="76" spans="1:5" ht="12.75">
      <c r="A76" s="100"/>
      <c r="B76" s="100"/>
      <c r="C76" s="100"/>
      <c r="D76" s="100"/>
      <c r="E76" s="100"/>
    </row>
    <row r="77" spans="1:5" ht="12.75">
      <c r="A77" s="100"/>
      <c r="B77" s="100"/>
      <c r="C77" s="100"/>
      <c r="D77" s="100"/>
      <c r="E77" s="100"/>
    </row>
    <row r="78" spans="1:5" ht="12.75">
      <c r="A78" s="100"/>
      <c r="B78" s="100"/>
      <c r="C78" s="100"/>
      <c r="D78" s="100"/>
      <c r="E78" s="100"/>
    </row>
    <row r="79" spans="1:5" ht="12.75">
      <c r="A79" s="100"/>
      <c r="B79" s="100"/>
      <c r="C79" s="100"/>
      <c r="D79" s="100"/>
      <c r="E79" s="100"/>
    </row>
    <row r="80" spans="1:5" ht="12.75">
      <c r="A80" s="100"/>
      <c r="B80" s="100"/>
      <c r="C80" s="100"/>
      <c r="D80" s="100"/>
      <c r="E80" s="100"/>
    </row>
    <row r="81" spans="1:5" ht="12.75">
      <c r="A81" s="100"/>
      <c r="B81" s="100"/>
      <c r="C81" s="100"/>
      <c r="D81" s="100"/>
      <c r="E81" s="100"/>
    </row>
    <row r="82" spans="1:5" ht="12.75">
      <c r="A82" s="100"/>
      <c r="B82" s="100"/>
      <c r="C82" s="100"/>
      <c r="D82" s="100"/>
      <c r="E82" s="100"/>
    </row>
    <row r="83" spans="1:5" ht="12.75">
      <c r="A83" s="100"/>
      <c r="B83" s="100"/>
      <c r="C83" s="100"/>
      <c r="D83" s="100"/>
      <c r="E83" s="100"/>
    </row>
    <row r="84" spans="1:5" ht="12.75">
      <c r="A84" s="100"/>
      <c r="B84" s="100"/>
      <c r="C84" s="100"/>
      <c r="D84" s="100"/>
      <c r="E84" s="100"/>
    </row>
    <row r="85" spans="1:5" ht="12.75">
      <c r="A85" s="100"/>
      <c r="B85" s="100"/>
      <c r="C85" s="100"/>
      <c r="D85" s="100"/>
      <c r="E85" s="100"/>
    </row>
    <row r="86" spans="1:5" ht="12.75">
      <c r="A86" s="100"/>
      <c r="B86" s="100"/>
      <c r="C86" s="100"/>
      <c r="D86" s="100"/>
      <c r="E86" s="100"/>
    </row>
    <row r="87" spans="1:5" ht="12.75">
      <c r="A87" s="100"/>
      <c r="B87" s="100"/>
      <c r="C87" s="100"/>
      <c r="D87" s="100"/>
      <c r="E87" s="100"/>
    </row>
    <row r="88" spans="1:5" ht="12.75">
      <c r="A88" s="100"/>
      <c r="B88" s="100"/>
      <c r="C88" s="100"/>
      <c r="D88" s="100"/>
      <c r="E88" s="100"/>
    </row>
    <row r="89" spans="1:5" ht="12.75">
      <c r="A89" s="100"/>
      <c r="B89" s="100"/>
      <c r="C89" s="100"/>
      <c r="D89" s="100"/>
      <c r="E89" s="100"/>
    </row>
  </sheetData>
  <sheetProtection/>
  <mergeCells count="18">
    <mergeCell ref="B41:D41"/>
    <mergeCell ref="A47:B47"/>
    <mergeCell ref="C50:E50"/>
    <mergeCell ref="A1:D1"/>
    <mergeCell ref="B4:E4"/>
    <mergeCell ref="B5:E5"/>
    <mergeCell ref="D10:E10"/>
    <mergeCell ref="B39:D39"/>
    <mergeCell ref="B40:D40"/>
    <mergeCell ref="H41:J41"/>
    <mergeCell ref="G47:H47"/>
    <mergeCell ref="I50:K50"/>
    <mergeCell ref="G1:J1"/>
    <mergeCell ref="H4:K4"/>
    <mergeCell ref="H5:K5"/>
    <mergeCell ref="J10:K10"/>
    <mergeCell ref="H39:J39"/>
    <mergeCell ref="H40:J40"/>
  </mergeCells>
  <printOptions horizontalCentered="1" verticalCentered="1"/>
  <pageMargins left="0.4724409448818898" right="0.4330708661417323" top="0.59" bottom="0.76" header="0.3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62.421875" style="0" customWidth="1"/>
    <col min="2" max="2" width="10.8515625" style="0" customWidth="1"/>
    <col min="3" max="3" width="11.140625" style="0" customWidth="1"/>
    <col min="4" max="12" width="9.140625" style="0" hidden="1" customWidth="1"/>
    <col min="13" max="13" width="8.8515625" style="0" customWidth="1"/>
    <col min="15" max="15" width="20.140625" style="0" customWidth="1"/>
  </cols>
  <sheetData>
    <row r="1" ht="15">
      <c r="A1" s="22" t="s">
        <v>119</v>
      </c>
    </row>
    <row r="2" spans="1:15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367" t="s">
        <v>132</v>
      </c>
      <c r="B5" s="25" t="s">
        <v>280</v>
      </c>
      <c r="C5" s="25" t="s">
        <v>281</v>
      </c>
      <c r="D5" s="25"/>
      <c r="E5" s="25"/>
      <c r="F5" s="25"/>
      <c r="G5" s="25"/>
      <c r="H5" s="25"/>
      <c r="I5" s="25"/>
      <c r="J5" s="25"/>
      <c r="K5" s="25"/>
      <c r="L5" s="25"/>
      <c r="M5" s="365" t="s">
        <v>128</v>
      </c>
      <c r="N5" s="366"/>
      <c r="O5" s="26" t="s">
        <v>131</v>
      </c>
    </row>
    <row r="6" spans="1:15" ht="12.75">
      <c r="A6" s="368"/>
      <c r="B6" s="375" t="s">
        <v>130</v>
      </c>
      <c r="C6" s="376"/>
      <c r="D6" s="25"/>
      <c r="E6" s="25"/>
      <c r="F6" s="25"/>
      <c r="G6" s="25"/>
      <c r="H6" s="25"/>
      <c r="I6" s="25"/>
      <c r="J6" s="25"/>
      <c r="K6" s="25"/>
      <c r="L6" s="25"/>
      <c r="M6" s="26" t="s">
        <v>129</v>
      </c>
      <c r="N6" s="26" t="s">
        <v>130</v>
      </c>
      <c r="O6" s="26"/>
    </row>
    <row r="7" spans="1:15" ht="12.75">
      <c r="A7" s="27" t="s">
        <v>120</v>
      </c>
      <c r="B7" s="28">
        <v>200</v>
      </c>
      <c r="C7" s="28">
        <f>B16</f>
        <v>1168</v>
      </c>
      <c r="D7" s="29"/>
      <c r="E7" s="29"/>
      <c r="F7" s="29"/>
      <c r="G7" s="29"/>
      <c r="H7" s="29"/>
      <c r="I7" s="29"/>
      <c r="J7" s="29"/>
      <c r="K7" s="29"/>
      <c r="L7" s="29"/>
      <c r="M7" s="30"/>
      <c r="N7" s="31"/>
      <c r="O7" s="26"/>
    </row>
    <row r="8" spans="1:15" ht="12.75">
      <c r="A8" s="32" t="s">
        <v>121</v>
      </c>
      <c r="B8" s="28"/>
      <c r="C8" s="28">
        <f>SUM(C9:C15)</f>
        <v>-339</v>
      </c>
      <c r="D8" s="29"/>
      <c r="E8" s="29"/>
      <c r="F8" s="29"/>
      <c r="G8" s="29"/>
      <c r="H8" s="29"/>
      <c r="I8" s="29"/>
      <c r="J8" s="29"/>
      <c r="K8" s="29"/>
      <c r="L8" s="29"/>
      <c r="M8" s="30"/>
      <c r="N8" s="31"/>
      <c r="O8" s="33"/>
    </row>
    <row r="9" spans="1:15" ht="12.75">
      <c r="A9" s="34" t="s">
        <v>122</v>
      </c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31"/>
      <c r="O9" s="33"/>
    </row>
    <row r="10" spans="1:15" ht="12.75" customHeight="1">
      <c r="A10" s="34" t="s">
        <v>123</v>
      </c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1">
        <f>C10-B10</f>
        <v>0</v>
      </c>
      <c r="O10" s="33"/>
    </row>
    <row r="11" spans="1:15" ht="12.75" customHeight="1">
      <c r="A11" s="34" t="s">
        <v>124</v>
      </c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1">
        <f aca="true" t="shared" si="0" ref="N11:N16">C11-B11</f>
        <v>0</v>
      </c>
      <c r="O11" s="33"/>
    </row>
    <row r="12" spans="1:15" ht="12.75">
      <c r="A12" s="35" t="s">
        <v>125</v>
      </c>
      <c r="B12" s="36">
        <v>0</v>
      </c>
      <c r="C12" s="36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0"/>
      <c r="N12" s="31">
        <f t="shared" si="0"/>
        <v>0</v>
      </c>
      <c r="O12" s="33"/>
    </row>
    <row r="13" spans="1:15" ht="12.75">
      <c r="A13" s="35" t="s">
        <v>126</v>
      </c>
      <c r="B13" s="36">
        <v>0</v>
      </c>
      <c r="C13" s="36"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0"/>
      <c r="N13" s="31">
        <f t="shared" si="0"/>
        <v>0</v>
      </c>
      <c r="O13" s="33"/>
    </row>
    <row r="14" spans="1:15" ht="25.5">
      <c r="A14" s="37" t="s">
        <v>127</v>
      </c>
      <c r="B14" s="28">
        <f>ERKI!P30</f>
        <v>958</v>
      </c>
      <c r="C14" s="28">
        <f>ERKI!X30</f>
        <v>-339</v>
      </c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6">
        <f t="shared" si="0"/>
        <v>-1297</v>
      </c>
      <c r="O14" s="33"/>
    </row>
    <row r="15" spans="1:15" ht="12.75">
      <c r="A15" s="34" t="s">
        <v>46</v>
      </c>
      <c r="B15" s="28">
        <v>0</v>
      </c>
      <c r="C15" s="28">
        <f>Mérleg!X30</f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1">
        <f t="shared" si="0"/>
        <v>0</v>
      </c>
      <c r="O15" s="33"/>
    </row>
    <row r="16" spans="1:15" ht="12.75">
      <c r="A16" s="27" t="s">
        <v>133</v>
      </c>
      <c r="B16" s="28">
        <f>Mérleg!P25</f>
        <v>1168</v>
      </c>
      <c r="C16" s="28">
        <f>C7+C14</f>
        <v>829</v>
      </c>
      <c r="D16" s="29"/>
      <c r="E16" s="29"/>
      <c r="F16" s="29"/>
      <c r="G16" s="29"/>
      <c r="H16" s="29"/>
      <c r="I16" s="29"/>
      <c r="J16" s="29"/>
      <c r="K16" s="29"/>
      <c r="L16" s="29"/>
      <c r="M16" s="30">
        <f>C16/B16</f>
        <v>0.7097602739726028</v>
      </c>
      <c r="N16" s="31">
        <f t="shared" si="0"/>
        <v>-339</v>
      </c>
      <c r="O16" s="26"/>
    </row>
    <row r="17" ht="12">
      <c r="M17" s="23"/>
    </row>
    <row r="19" spans="1:11" ht="17.25">
      <c r="A19" s="369"/>
      <c r="B19" s="369"/>
      <c r="C19" s="369"/>
      <c r="D19" s="369"/>
      <c r="E19" s="369"/>
      <c r="F19" s="369"/>
      <c r="G19" s="369"/>
      <c r="H19" s="369"/>
      <c r="I19" s="369"/>
      <c r="J19" s="369"/>
      <c r="K19" s="38"/>
    </row>
    <row r="20" spans="1:11" ht="15">
      <c r="A20" s="370"/>
      <c r="B20" s="371"/>
      <c r="C20" s="371"/>
      <c r="D20" s="371"/>
      <c r="E20" s="371"/>
      <c r="F20" s="371"/>
      <c r="G20" s="371"/>
      <c r="H20" s="371"/>
      <c r="I20" s="371"/>
      <c r="J20" s="371"/>
      <c r="K20" s="38"/>
    </row>
    <row r="21" spans="1:11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8"/>
    </row>
    <row r="22" spans="1:11" ht="12.75">
      <c r="A22" s="40"/>
      <c r="B22" s="40"/>
      <c r="C22" s="40"/>
      <c r="D22" s="40"/>
      <c r="E22" s="40"/>
      <c r="F22" s="40"/>
      <c r="G22" s="40"/>
      <c r="H22" s="40"/>
      <c r="I22" s="372"/>
      <c r="J22" s="372"/>
      <c r="K22" s="38"/>
    </row>
    <row r="23" spans="1:11" ht="12.75">
      <c r="A23" s="41"/>
      <c r="B23" s="373"/>
      <c r="C23" s="374"/>
      <c r="D23" s="374"/>
      <c r="E23" s="374"/>
      <c r="F23" s="373"/>
      <c r="G23" s="374"/>
      <c r="H23" s="374"/>
      <c r="I23" s="374"/>
      <c r="J23" s="42"/>
      <c r="K23" s="42"/>
    </row>
    <row r="24" spans="1:11" ht="12.75">
      <c r="A24" s="42"/>
      <c r="B24" s="42"/>
      <c r="C24" s="42"/>
      <c r="D24" s="42"/>
      <c r="E24" s="42"/>
      <c r="F24" s="42"/>
      <c r="G24" s="42"/>
      <c r="H24" s="42"/>
      <c r="I24" s="42"/>
      <c r="J24" s="43"/>
      <c r="K24" s="43"/>
    </row>
    <row r="25" spans="1:11" ht="12.7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2.7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2.7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2.7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2.7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2.7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2.7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2.7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2.7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2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2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2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2.7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2.7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</row>
  </sheetData>
  <sheetProtection/>
  <mergeCells count="8">
    <mergeCell ref="M5:N5"/>
    <mergeCell ref="A5:A6"/>
    <mergeCell ref="A19:J19"/>
    <mergeCell ref="A20:J20"/>
    <mergeCell ref="I22:J22"/>
    <mergeCell ref="B23:E23"/>
    <mergeCell ref="F23:I23"/>
    <mergeCell ref="B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37">
      <selection activeCell="C52" sqref="C52:D55"/>
    </sheetView>
  </sheetViews>
  <sheetFormatPr defaultColWidth="9.140625" defaultRowHeight="12.75"/>
  <cols>
    <col min="1" max="1" width="4.7109375" style="83" customWidth="1"/>
    <col min="2" max="2" width="35.7109375" style="83" customWidth="1"/>
    <col min="3" max="5" width="15.00390625" style="83" customWidth="1"/>
    <col min="6" max="6" width="7.28125" style="83" customWidth="1"/>
    <col min="7" max="7" width="9.140625" style="83" customWidth="1"/>
    <col min="8" max="8" width="66.57421875" style="83" customWidth="1"/>
    <col min="9" max="16384" width="9.140625" style="83" customWidth="1"/>
  </cols>
  <sheetData>
    <row r="1" spans="1:5" ht="15">
      <c r="A1" s="378" t="s">
        <v>262</v>
      </c>
      <c r="B1" s="379"/>
      <c r="C1" s="379"/>
      <c r="D1" s="379"/>
      <c r="E1" s="100"/>
    </row>
    <row r="2" spans="1:5" ht="12.75">
      <c r="A2" s="101"/>
      <c r="B2" s="102"/>
      <c r="C2" s="102"/>
      <c r="D2" s="102"/>
      <c r="E2" s="102"/>
    </row>
    <row r="3" spans="1:5" ht="15">
      <c r="A3" s="103"/>
      <c r="B3" s="104" t="str">
        <f>Fejlec!E24</f>
        <v>KIÚT Alapítvány</v>
      </c>
      <c r="C3" s="103"/>
      <c r="D3" s="105"/>
      <c r="E3" s="105"/>
    </row>
    <row r="4" spans="1:5" ht="15">
      <c r="A4" s="103"/>
      <c r="B4" s="362" t="s">
        <v>282</v>
      </c>
      <c r="C4" s="380"/>
      <c r="D4" s="380"/>
      <c r="E4" s="380"/>
    </row>
    <row r="5" spans="1:5" ht="15">
      <c r="A5" s="103"/>
      <c r="B5" s="363" t="str">
        <f>Fejlec!E29</f>
        <v>6230 Soltvadkert, Vadvirág u. 7. </v>
      </c>
      <c r="C5" s="381"/>
      <c r="D5" s="381"/>
      <c r="E5" s="381"/>
    </row>
    <row r="6" spans="1:5" ht="15">
      <c r="A6" s="103"/>
      <c r="B6" s="106"/>
      <c r="C6" s="107"/>
      <c r="D6" s="107"/>
      <c r="E6" s="107"/>
    </row>
    <row r="7" spans="1:5" ht="12.75">
      <c r="A7" s="101"/>
      <c r="B7" s="102"/>
      <c r="C7" s="102"/>
      <c r="D7" s="102"/>
      <c r="E7" s="102"/>
    </row>
    <row r="8" spans="1:5" ht="12.75">
      <c r="A8" s="101"/>
      <c r="B8" s="102"/>
      <c r="C8" s="102"/>
      <c r="D8" s="102"/>
      <c r="E8" s="102"/>
    </row>
    <row r="9" spans="1:5" ht="12.75">
      <c r="A9" s="100" t="s">
        <v>241</v>
      </c>
      <c r="B9" s="100"/>
      <c r="C9" s="100"/>
      <c r="D9" s="100"/>
      <c r="E9" s="100"/>
    </row>
    <row r="10" spans="1:5" ht="15">
      <c r="A10" s="108"/>
      <c r="B10" s="108"/>
      <c r="C10" s="100"/>
      <c r="D10" s="382" t="s">
        <v>116</v>
      </c>
      <c r="E10" s="382"/>
    </row>
    <row r="11" spans="1:10" ht="25.5">
      <c r="A11" s="109" t="s">
        <v>136</v>
      </c>
      <c r="B11" s="110" t="s">
        <v>242</v>
      </c>
      <c r="C11" s="84" t="s">
        <v>243</v>
      </c>
      <c r="D11" s="85" t="s">
        <v>0</v>
      </c>
      <c r="E11" s="85" t="s">
        <v>1</v>
      </c>
      <c r="H11" s="10"/>
      <c r="I11" s="19"/>
      <c r="J11" s="10"/>
    </row>
    <row r="12" spans="1:11" ht="12.75">
      <c r="A12" s="111" t="s">
        <v>54</v>
      </c>
      <c r="B12" s="86" t="s">
        <v>88</v>
      </c>
      <c r="C12" s="87"/>
      <c r="D12" s="87"/>
      <c r="E12" s="87">
        <f>(C12+D12)</f>
        <v>0</v>
      </c>
      <c r="H12"/>
      <c r="I12" s="11"/>
      <c r="J12" s="11"/>
      <c r="K12" s="11"/>
    </row>
    <row r="13" spans="1:11" ht="12.75">
      <c r="A13" s="111" t="s">
        <v>142</v>
      </c>
      <c r="B13" s="86" t="s">
        <v>89</v>
      </c>
      <c r="C13" s="87"/>
      <c r="D13" s="87"/>
      <c r="E13" s="87">
        <f aca="true" t="shared" si="0" ref="E13:E32">(C13+D13)</f>
        <v>0</v>
      </c>
      <c r="H13" s="12"/>
      <c r="I13" s="13"/>
      <c r="J13" s="13"/>
      <c r="K13" s="13"/>
    </row>
    <row r="14" spans="1:11" ht="12.75">
      <c r="A14" s="111" t="s">
        <v>144</v>
      </c>
      <c r="B14" s="86" t="s">
        <v>207</v>
      </c>
      <c r="C14" s="87">
        <f>SUM(C16:C18)</f>
        <v>500</v>
      </c>
      <c r="D14" s="87"/>
      <c r="E14" s="87">
        <f t="shared" si="0"/>
        <v>500</v>
      </c>
      <c r="H14" s="12"/>
      <c r="I14" s="13"/>
      <c r="J14" s="13"/>
      <c r="K14" s="13"/>
    </row>
    <row r="15" spans="1:11" ht="12.75">
      <c r="A15" s="112"/>
      <c r="B15" s="86" t="s">
        <v>118</v>
      </c>
      <c r="C15" s="87"/>
      <c r="D15" s="87"/>
      <c r="E15" s="87">
        <f t="shared" si="0"/>
        <v>0</v>
      </c>
      <c r="H15" s="12"/>
      <c r="I15" s="13"/>
      <c r="J15" s="13"/>
      <c r="K15" s="13"/>
    </row>
    <row r="16" spans="1:11" ht="12.75">
      <c r="A16" s="112"/>
      <c r="B16" s="82" t="s">
        <v>244</v>
      </c>
      <c r="C16" s="88"/>
      <c r="D16" s="88"/>
      <c r="E16" s="88">
        <f>C16</f>
        <v>0</v>
      </c>
      <c r="H16" s="12"/>
      <c r="I16" s="13"/>
      <c r="J16" s="13"/>
      <c r="K16" s="13"/>
    </row>
    <row r="17" spans="1:11" ht="12.75">
      <c r="A17" s="112"/>
      <c r="B17" s="82" t="s">
        <v>245</v>
      </c>
      <c r="C17" s="88"/>
      <c r="D17" s="88"/>
      <c r="E17" s="88"/>
      <c r="H17" s="12"/>
      <c r="I17" s="13"/>
      <c r="J17" s="13"/>
      <c r="K17" s="13"/>
    </row>
    <row r="18" spans="1:11" ht="12.75">
      <c r="A18" s="112"/>
      <c r="B18" s="82" t="s">
        <v>246</v>
      </c>
      <c r="C18" s="88">
        <v>500</v>
      </c>
      <c r="D18" s="88"/>
      <c r="E18" s="88">
        <f t="shared" si="0"/>
        <v>500</v>
      </c>
      <c r="H18" s="14"/>
      <c r="I18" s="15"/>
      <c r="J18" s="15"/>
      <c r="K18" s="15"/>
    </row>
    <row r="19" spans="1:11" ht="12.75">
      <c r="A19" s="113" t="s">
        <v>90</v>
      </c>
      <c r="B19" s="86" t="s">
        <v>91</v>
      </c>
      <c r="C19" s="87"/>
      <c r="D19" s="87"/>
      <c r="E19" s="87">
        <f t="shared" si="0"/>
        <v>0</v>
      </c>
      <c r="H19" s="12"/>
      <c r="I19" s="13"/>
      <c r="J19" s="13"/>
      <c r="K19" s="13"/>
    </row>
    <row r="20" spans="1:11" ht="12.75">
      <c r="A20" s="114" t="s">
        <v>26</v>
      </c>
      <c r="B20" s="86" t="s">
        <v>239</v>
      </c>
      <c r="C20" s="87">
        <f>C12+C13+C14+C19</f>
        <v>500</v>
      </c>
      <c r="D20" s="87"/>
      <c r="E20" s="87">
        <f t="shared" si="0"/>
        <v>500</v>
      </c>
      <c r="H20" s="12"/>
      <c r="I20" s="13"/>
      <c r="J20" s="13"/>
      <c r="K20" s="13"/>
    </row>
    <row r="21" spans="1:11" ht="12.75">
      <c r="A21" s="114"/>
      <c r="B21" s="86" t="s">
        <v>247</v>
      </c>
      <c r="C21" s="87">
        <f>C20</f>
        <v>500</v>
      </c>
      <c r="D21" s="87"/>
      <c r="E21" s="87">
        <f>E20</f>
        <v>500</v>
      </c>
      <c r="H21" s="12"/>
      <c r="I21" s="13"/>
      <c r="J21" s="13"/>
      <c r="K21" s="13"/>
    </row>
    <row r="22" spans="1:11" ht="12.75">
      <c r="A22" s="114" t="s">
        <v>92</v>
      </c>
      <c r="B22" s="82" t="s">
        <v>93</v>
      </c>
      <c r="C22" s="88">
        <v>20</v>
      </c>
      <c r="D22" s="88"/>
      <c r="E22" s="88">
        <f t="shared" si="0"/>
        <v>20</v>
      </c>
      <c r="G22" s="89"/>
      <c r="H22" s="12"/>
      <c r="I22" s="13"/>
      <c r="J22" s="13"/>
      <c r="K22" s="13"/>
    </row>
    <row r="23" spans="1:11" ht="12.75">
      <c r="A23" s="114" t="s">
        <v>149</v>
      </c>
      <c r="B23" s="82" t="s">
        <v>94</v>
      </c>
      <c r="C23" s="88"/>
      <c r="D23" s="88"/>
      <c r="E23" s="88">
        <f t="shared" si="0"/>
        <v>0</v>
      </c>
      <c r="G23" s="89"/>
      <c r="H23" s="12"/>
      <c r="I23" s="13"/>
      <c r="J23" s="13"/>
      <c r="K23" s="13"/>
    </row>
    <row r="24" spans="1:11" ht="12.75">
      <c r="A24" s="114"/>
      <c r="B24" s="82" t="s">
        <v>248</v>
      </c>
      <c r="C24" s="88"/>
      <c r="D24" s="88"/>
      <c r="E24" s="88">
        <f>C24</f>
        <v>0</v>
      </c>
      <c r="G24" s="89"/>
      <c r="H24" s="14"/>
      <c r="I24" s="15"/>
      <c r="J24" s="15"/>
      <c r="K24" s="15"/>
    </row>
    <row r="25" spans="1:11" ht="12.75">
      <c r="A25" s="114" t="s">
        <v>151</v>
      </c>
      <c r="B25" s="82" t="s">
        <v>95</v>
      </c>
      <c r="C25" s="88"/>
      <c r="D25" s="88"/>
      <c r="E25" s="88">
        <f t="shared" si="0"/>
        <v>0</v>
      </c>
      <c r="H25" s="16"/>
      <c r="I25" s="13"/>
      <c r="J25" s="13"/>
      <c r="K25" s="13"/>
    </row>
    <row r="26" spans="1:11" ht="12.75">
      <c r="A26" s="114" t="s">
        <v>153</v>
      </c>
      <c r="B26" s="82" t="s">
        <v>96</v>
      </c>
      <c r="C26" s="88">
        <v>450</v>
      </c>
      <c r="D26" s="88"/>
      <c r="E26" s="88">
        <f t="shared" si="0"/>
        <v>450</v>
      </c>
      <c r="H26" s="16"/>
      <c r="I26" s="13"/>
      <c r="J26" s="13"/>
      <c r="K26" s="13"/>
    </row>
    <row r="27" spans="1:11" ht="12.75">
      <c r="A27" s="114" t="s">
        <v>156</v>
      </c>
      <c r="B27" s="82" t="s">
        <v>97</v>
      </c>
      <c r="C27" s="88"/>
      <c r="D27" s="88"/>
      <c r="E27" s="88"/>
      <c r="H27" s="16"/>
      <c r="I27" s="17"/>
      <c r="J27" s="17"/>
      <c r="K27" s="17"/>
    </row>
    <row r="28" spans="1:11" ht="12.75">
      <c r="A28" s="114" t="s">
        <v>34</v>
      </c>
      <c r="B28" s="86" t="s">
        <v>240</v>
      </c>
      <c r="C28" s="87">
        <f>SUM(C22:C27)</f>
        <v>470</v>
      </c>
      <c r="D28" s="87"/>
      <c r="E28" s="87">
        <f>(C28+D28)</f>
        <v>470</v>
      </c>
      <c r="H28" s="16"/>
      <c r="I28" s="13"/>
      <c r="J28" s="13"/>
      <c r="K28" s="13"/>
    </row>
    <row r="29" spans="1:11" ht="15" customHeight="1">
      <c r="A29" s="114"/>
      <c r="B29" s="86" t="s">
        <v>249</v>
      </c>
      <c r="C29" s="87">
        <f>C28</f>
        <v>470</v>
      </c>
      <c r="D29" s="87"/>
      <c r="E29" s="87">
        <f>E28</f>
        <v>470</v>
      </c>
      <c r="H29" s="10"/>
      <c r="I29" s="18"/>
      <c r="J29" s="18"/>
      <c r="K29" s="18"/>
    </row>
    <row r="30" spans="1:11" s="90" customFormat="1" ht="12.75">
      <c r="A30" s="114" t="s">
        <v>39</v>
      </c>
      <c r="B30" s="86" t="s">
        <v>98</v>
      </c>
      <c r="C30" s="87">
        <f>(C20-C28)</f>
        <v>30</v>
      </c>
      <c r="D30" s="87"/>
      <c r="E30" s="87">
        <f t="shared" si="0"/>
        <v>30</v>
      </c>
      <c r="H30" s="20"/>
      <c r="I30" s="13"/>
      <c r="J30" s="13"/>
      <c r="K30" s="13"/>
    </row>
    <row r="31" spans="1:11" s="90" customFormat="1" ht="12.75">
      <c r="A31" s="114" t="s">
        <v>158</v>
      </c>
      <c r="B31" s="86" t="s">
        <v>99</v>
      </c>
      <c r="C31" s="87"/>
      <c r="D31" s="87"/>
      <c r="E31" s="87">
        <f t="shared" si="0"/>
        <v>0</v>
      </c>
      <c r="H31" s="20"/>
      <c r="I31" s="13"/>
      <c r="J31" s="13"/>
      <c r="K31" s="13"/>
    </row>
    <row r="32" spans="1:10" s="90" customFormat="1" ht="12.75">
      <c r="A32" s="114" t="s">
        <v>40</v>
      </c>
      <c r="B32" s="86" t="s">
        <v>250</v>
      </c>
      <c r="C32" s="87">
        <f>C30+C31</f>
        <v>30</v>
      </c>
      <c r="D32" s="87"/>
      <c r="E32" s="87">
        <f t="shared" si="0"/>
        <v>30</v>
      </c>
      <c r="H32" s="21"/>
      <c r="I32" s="21"/>
      <c r="J32" s="80"/>
    </row>
    <row r="33" spans="1:10" s="90" customFormat="1" ht="12.75">
      <c r="A33" s="115"/>
      <c r="B33" s="116"/>
      <c r="C33" s="91"/>
      <c r="D33" s="91"/>
      <c r="E33" s="91"/>
      <c r="H33" s="21"/>
      <c r="I33" s="21"/>
      <c r="J33" s="80"/>
    </row>
    <row r="34" spans="1:5" s="90" customFormat="1" ht="12.75">
      <c r="A34" s="99"/>
      <c r="B34" s="79" t="s">
        <v>251</v>
      </c>
      <c r="C34" s="92"/>
      <c r="D34" s="92"/>
      <c r="E34" s="92"/>
    </row>
    <row r="35" spans="1:8" s="90" customFormat="1" ht="12.75">
      <c r="A35" s="117" t="s">
        <v>26</v>
      </c>
      <c r="B35" s="118" t="s">
        <v>252</v>
      </c>
      <c r="C35" s="119"/>
      <c r="D35" s="119"/>
      <c r="E35" s="87">
        <v>0</v>
      </c>
      <c r="H35" s="96"/>
    </row>
    <row r="36" spans="1:5" s="90" customFormat="1" ht="12.75">
      <c r="A36" s="117"/>
      <c r="B36" s="81" t="s">
        <v>253</v>
      </c>
      <c r="C36" s="119"/>
      <c r="D36" s="119"/>
      <c r="E36" s="87"/>
    </row>
    <row r="37" spans="1:5" s="90" customFormat="1" ht="12.75">
      <c r="A37" s="117" t="s">
        <v>34</v>
      </c>
      <c r="B37" s="81" t="s">
        <v>254</v>
      </c>
      <c r="C37" s="119"/>
      <c r="D37" s="119"/>
      <c r="E37" s="87">
        <v>0</v>
      </c>
    </row>
    <row r="38" spans="1:5" s="90" customFormat="1" ht="12.75">
      <c r="A38" s="117"/>
      <c r="B38" s="81" t="s">
        <v>253</v>
      </c>
      <c r="C38" s="119"/>
      <c r="D38" s="119"/>
      <c r="E38" s="87"/>
    </row>
    <row r="39" spans="1:8" s="90" customFormat="1" ht="12.75">
      <c r="A39" s="117" t="s">
        <v>39</v>
      </c>
      <c r="B39" s="357" t="s">
        <v>255</v>
      </c>
      <c r="C39" s="377"/>
      <c r="D39" s="377"/>
      <c r="E39" s="87">
        <v>0</v>
      </c>
      <c r="H39" s="124"/>
    </row>
    <row r="40" spans="1:5" s="90" customFormat="1" ht="15.75" customHeight="1">
      <c r="A40" s="117" t="s">
        <v>40</v>
      </c>
      <c r="B40" s="357" t="s">
        <v>256</v>
      </c>
      <c r="C40" s="377"/>
      <c r="D40" s="377"/>
      <c r="E40" s="87">
        <v>0</v>
      </c>
    </row>
    <row r="41" spans="1:5" s="90" customFormat="1" ht="24.75" customHeight="1">
      <c r="A41" s="117" t="s">
        <v>81</v>
      </c>
      <c r="B41" s="357" t="s">
        <v>257</v>
      </c>
      <c r="C41" s="377"/>
      <c r="D41" s="377"/>
      <c r="E41" s="87">
        <v>0</v>
      </c>
    </row>
    <row r="42" spans="1:5" s="90" customFormat="1" ht="12.75">
      <c r="A42" s="117" t="s">
        <v>230</v>
      </c>
      <c r="B42" s="81" t="s">
        <v>258</v>
      </c>
      <c r="C42" s="119"/>
      <c r="D42" s="119"/>
      <c r="E42" s="87">
        <v>0</v>
      </c>
    </row>
    <row r="43" spans="1:5" s="90" customFormat="1" ht="12.75">
      <c r="A43" s="98"/>
      <c r="B43" s="78"/>
      <c r="C43" s="92"/>
      <c r="D43" s="92"/>
      <c r="E43" s="92"/>
    </row>
    <row r="44" spans="1:5" s="90" customFormat="1" ht="12.75">
      <c r="A44" s="97" t="s">
        <v>232</v>
      </c>
      <c r="B44" s="78"/>
      <c r="C44" s="92"/>
      <c r="D44" s="92"/>
      <c r="E44" s="92"/>
    </row>
    <row r="45" spans="1:5" s="90" customFormat="1" ht="12.75">
      <c r="A45" s="98"/>
      <c r="B45" s="78"/>
      <c r="C45" s="92"/>
      <c r="D45" s="92"/>
      <c r="E45" s="92"/>
    </row>
    <row r="46" spans="1:5" ht="12.75">
      <c r="A46" s="99"/>
      <c r="B46" s="79"/>
      <c r="C46" s="92"/>
      <c r="D46" s="93"/>
      <c r="E46" s="92"/>
    </row>
    <row r="47" spans="1:5" ht="15">
      <c r="A47" s="359" t="str">
        <f>Fejlec!F35</f>
        <v>Budapest, 2022.01.10.</v>
      </c>
      <c r="B47" s="359"/>
      <c r="C47" s="120"/>
      <c r="D47" s="120"/>
      <c r="E47" s="120"/>
    </row>
    <row r="48" spans="1:5" ht="15">
      <c r="A48" s="121"/>
      <c r="B48" s="122"/>
      <c r="C48" s="100"/>
      <c r="D48" s="100"/>
      <c r="E48" s="100"/>
    </row>
    <row r="49" spans="1:5" ht="12.75">
      <c r="A49" s="100"/>
      <c r="B49" s="100"/>
      <c r="C49" s="102"/>
      <c r="D49" s="123"/>
      <c r="E49" s="123"/>
    </row>
    <row r="50" spans="1:5" ht="12.75">
      <c r="A50" s="100"/>
      <c r="B50" s="100"/>
      <c r="C50" s="360" t="s">
        <v>259</v>
      </c>
      <c r="D50" s="360"/>
      <c r="E50" s="360"/>
    </row>
    <row r="51" ht="13.5" customHeight="1"/>
    <row r="52" spans="3:4" ht="12.75">
      <c r="C52" s="94"/>
      <c r="D52" s="89"/>
    </row>
    <row r="53" spans="3:4" ht="12.75">
      <c r="C53" s="94"/>
      <c r="D53" s="89"/>
    </row>
    <row r="54" ht="12.75">
      <c r="C54" s="94"/>
    </row>
    <row r="55" ht="12">
      <c r="F55" s="95"/>
    </row>
    <row r="57" spans="1:10" ht="12.75">
      <c r="A57" s="100"/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</row>
    <row r="59" spans="1:10" ht="12.75">
      <c r="A59" s="100"/>
      <c r="B59" s="100"/>
      <c r="C59" s="100"/>
      <c r="D59" s="100"/>
      <c r="E59" s="100"/>
      <c r="F59" s="100"/>
      <c r="G59" s="100"/>
      <c r="H59" s="100"/>
      <c r="I59" s="100"/>
      <c r="J59" s="100"/>
    </row>
    <row r="60" spans="1:10" ht="12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</row>
    <row r="61" spans="1:10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</row>
    <row r="62" spans="1:10" ht="12.75">
      <c r="A62" s="100"/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0" ht="12.75">
      <c r="A63" s="100"/>
      <c r="B63" s="100"/>
      <c r="C63" s="100"/>
      <c r="D63" s="100"/>
      <c r="E63" s="100"/>
      <c r="F63" s="100"/>
      <c r="G63" s="100"/>
      <c r="H63" s="100"/>
      <c r="I63" s="100"/>
      <c r="J63" s="100"/>
    </row>
    <row r="64" spans="1:10" ht="12.75">
      <c r="A64" s="100"/>
      <c r="B64" s="100"/>
      <c r="C64" s="100"/>
      <c r="D64" s="100"/>
      <c r="E64" s="100"/>
      <c r="F64" s="100"/>
      <c r="G64" s="100"/>
      <c r="H64" s="100"/>
      <c r="I64" s="100"/>
      <c r="J64" s="100"/>
    </row>
    <row r="65" spans="1:10" ht="12.75">
      <c r="A65" s="100"/>
      <c r="B65" s="100"/>
      <c r="C65" s="100"/>
      <c r="D65" s="100"/>
      <c r="E65" s="100"/>
      <c r="F65" s="100"/>
      <c r="G65" s="100"/>
      <c r="H65" s="100"/>
      <c r="I65" s="100"/>
      <c r="J65" s="100"/>
    </row>
    <row r="66" spans="1:10" ht="12.75">
      <c r="A66" s="100"/>
      <c r="B66" s="100"/>
      <c r="C66" s="100"/>
      <c r="D66" s="100"/>
      <c r="E66" s="100"/>
      <c r="F66" s="100"/>
      <c r="G66" s="100"/>
      <c r="H66" s="100"/>
      <c r="I66" s="100"/>
      <c r="J66" s="100"/>
    </row>
    <row r="67" spans="1:10" ht="12.75">
      <c r="A67" s="100"/>
      <c r="B67" s="100"/>
      <c r="C67" s="100"/>
      <c r="D67" s="100"/>
      <c r="E67" s="100"/>
      <c r="F67" s="100"/>
      <c r="G67" s="100"/>
      <c r="H67" s="100"/>
      <c r="I67" s="100"/>
      <c r="J67" s="100"/>
    </row>
    <row r="68" spans="1:10" ht="12.75">
      <c r="A68" s="100"/>
      <c r="B68" s="100"/>
      <c r="C68" s="100"/>
      <c r="D68" s="100"/>
      <c r="E68" s="100"/>
      <c r="F68" s="100"/>
      <c r="G68" s="100"/>
      <c r="H68" s="100"/>
      <c r="I68" s="100"/>
      <c r="J68" s="100"/>
    </row>
    <row r="69" spans="1:10" ht="12.75">
      <c r="A69" s="100"/>
      <c r="B69" s="100"/>
      <c r="C69" s="100"/>
      <c r="D69" s="100"/>
      <c r="E69" s="100"/>
      <c r="F69" s="100"/>
      <c r="G69" s="100"/>
      <c r="H69" s="100"/>
      <c r="I69" s="100"/>
      <c r="J69" s="100"/>
    </row>
    <row r="70" spans="1:10" ht="12.75">
      <c r="A70" s="100"/>
      <c r="B70" s="100"/>
      <c r="C70" s="100"/>
      <c r="D70" s="100"/>
      <c r="E70" s="100"/>
      <c r="F70" s="100"/>
      <c r="G70" s="100"/>
      <c r="H70" s="100"/>
      <c r="I70" s="100"/>
      <c r="J70" s="100"/>
    </row>
    <row r="71" spans="1:10" ht="12.75">
      <c r="A71" s="100"/>
      <c r="B71" s="100"/>
      <c r="C71" s="100"/>
      <c r="D71" s="100"/>
      <c r="E71" s="100"/>
      <c r="F71" s="100"/>
      <c r="G71" s="100"/>
      <c r="H71" s="100"/>
      <c r="I71" s="100"/>
      <c r="J71" s="100"/>
    </row>
    <row r="72" spans="1:10" ht="12.75">
      <c r="A72" s="100"/>
      <c r="B72" s="100"/>
      <c r="C72" s="100"/>
      <c r="D72" s="100"/>
      <c r="E72" s="100"/>
      <c r="F72" s="100"/>
      <c r="G72" s="100"/>
      <c r="H72" s="100"/>
      <c r="I72" s="100"/>
      <c r="J72" s="100"/>
    </row>
    <row r="73" spans="1:10" ht="12.75">
      <c r="A73" s="100"/>
      <c r="B73" s="100"/>
      <c r="C73" s="100"/>
      <c r="D73" s="100"/>
      <c r="E73" s="100"/>
      <c r="F73" s="100"/>
      <c r="G73" s="100"/>
      <c r="H73" s="100"/>
      <c r="I73" s="100"/>
      <c r="J73" s="100"/>
    </row>
    <row r="74" spans="1:10" ht="12.75">
      <c r="A74" s="100"/>
      <c r="B74" s="100"/>
      <c r="C74" s="100"/>
      <c r="D74" s="100"/>
      <c r="E74" s="100"/>
      <c r="F74" s="100"/>
      <c r="G74" s="100"/>
      <c r="H74" s="100"/>
      <c r="I74" s="100"/>
      <c r="J74" s="100"/>
    </row>
    <row r="75" spans="1:10" ht="12.75">
      <c r="A75" s="100"/>
      <c r="B75" s="100"/>
      <c r="C75" s="100"/>
      <c r="D75" s="100"/>
      <c r="E75" s="100"/>
      <c r="F75" s="100"/>
      <c r="G75" s="100"/>
      <c r="H75" s="100"/>
      <c r="I75" s="100"/>
      <c r="J75" s="100"/>
    </row>
    <row r="76" spans="1:10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</row>
    <row r="77" spans="1:10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</row>
    <row r="78" spans="1:10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</row>
    <row r="79" spans="1:10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</row>
    <row r="80" spans="1:10" ht="12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</row>
    <row r="81" spans="1:10" ht="12.75">
      <c r="A81" s="100"/>
      <c r="B81" s="100"/>
      <c r="C81" s="100"/>
      <c r="D81" s="100"/>
      <c r="E81" s="100"/>
      <c r="F81" s="100"/>
      <c r="G81" s="100"/>
      <c r="H81" s="100"/>
      <c r="I81" s="100"/>
      <c r="J81" s="100"/>
    </row>
    <row r="82" spans="1:10" ht="12.75">
      <c r="A82" s="100"/>
      <c r="B82" s="100"/>
      <c r="C82" s="100"/>
      <c r="D82" s="100"/>
      <c r="E82" s="100"/>
      <c r="F82" s="100"/>
      <c r="G82" s="100"/>
      <c r="H82" s="100"/>
      <c r="I82" s="100"/>
      <c r="J82" s="100"/>
    </row>
    <row r="83" spans="1:10" ht="12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</row>
    <row r="84" spans="1:10" ht="12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</row>
    <row r="85" spans="1:10" ht="12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</row>
    <row r="86" spans="1:10" ht="12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</row>
    <row r="87" spans="1:10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</row>
    <row r="88" spans="1:10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</row>
    <row r="89" spans="1:10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ht="12.75">
      <c r="A90" s="100"/>
      <c r="B90" s="100"/>
      <c r="C90" s="100"/>
      <c r="D90" s="100"/>
      <c r="E90" s="100"/>
      <c r="F90" s="100"/>
      <c r="G90" s="100"/>
      <c r="H90" s="100"/>
      <c r="I90" s="100"/>
      <c r="J90" s="100"/>
    </row>
    <row r="91" spans="1:10" ht="12.75">
      <c r="A91" s="100"/>
      <c r="B91" s="100"/>
      <c r="C91" s="100"/>
      <c r="D91" s="100"/>
      <c r="E91" s="100"/>
      <c r="F91" s="100"/>
      <c r="G91" s="100"/>
      <c r="H91" s="100"/>
      <c r="I91" s="100"/>
      <c r="J91" s="100"/>
    </row>
    <row r="92" spans="1:10" ht="12.75">
      <c r="A92" s="100"/>
      <c r="B92" s="100"/>
      <c r="C92" s="100"/>
      <c r="D92" s="100"/>
      <c r="E92" s="100"/>
      <c r="F92" s="100"/>
      <c r="G92" s="100"/>
      <c r="H92" s="100"/>
      <c r="I92" s="100"/>
      <c r="J92" s="100"/>
    </row>
    <row r="93" spans="1:10" ht="12.75">
      <c r="A93" s="100"/>
      <c r="B93" s="100"/>
      <c r="C93" s="100"/>
      <c r="D93" s="100"/>
      <c r="E93" s="100"/>
      <c r="F93" s="100"/>
      <c r="G93" s="100"/>
      <c r="H93" s="100"/>
      <c r="I93" s="100"/>
      <c r="J93" s="100"/>
    </row>
  </sheetData>
  <sheetProtection/>
  <mergeCells count="9">
    <mergeCell ref="B41:D41"/>
    <mergeCell ref="A47:B47"/>
    <mergeCell ref="C50:E50"/>
    <mergeCell ref="A1:D1"/>
    <mergeCell ref="B4:E4"/>
    <mergeCell ref="B5:E5"/>
    <mergeCell ref="D10:E10"/>
    <mergeCell ref="B39:D39"/>
    <mergeCell ref="B40:D40"/>
  </mergeCells>
  <printOptions horizontalCentered="1" verticalCentered="1"/>
  <pageMargins left="0.4724409448818898" right="0.4330708661417323" top="0.59" bottom="0.76" header="0.3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0">
      <selection activeCell="E10" sqref="E10"/>
    </sheetView>
  </sheetViews>
  <sheetFormatPr defaultColWidth="9.140625" defaultRowHeight="12.75"/>
  <cols>
    <col min="1" max="1" width="5.28125" style="0" customWidth="1"/>
    <col min="2" max="2" width="49.00390625" style="0" customWidth="1"/>
    <col min="3" max="3" width="12.28125" style="0" customWidth="1"/>
    <col min="4" max="4" width="13.57421875" style="0" customWidth="1"/>
  </cols>
  <sheetData>
    <row r="2" spans="1:6" ht="12.75">
      <c r="A2" s="47"/>
      <c r="B2" s="47"/>
      <c r="C2" s="47"/>
      <c r="D2" s="48" t="s">
        <v>116</v>
      </c>
      <c r="E2" s="49"/>
      <c r="F2" s="49"/>
    </row>
    <row r="3" spans="1:6" ht="31.5">
      <c r="A3" s="50" t="s">
        <v>136</v>
      </c>
      <c r="B3" s="51" t="s">
        <v>137</v>
      </c>
      <c r="C3" s="383" t="s">
        <v>138</v>
      </c>
      <c r="D3" s="384"/>
      <c r="E3" s="50" t="s">
        <v>139</v>
      </c>
      <c r="F3" s="50"/>
    </row>
    <row r="4" spans="1:6" ht="12">
      <c r="A4" s="52"/>
      <c r="B4" s="52"/>
      <c r="C4" s="53" t="s">
        <v>134</v>
      </c>
      <c r="D4" s="54" t="s">
        <v>140</v>
      </c>
      <c r="E4" s="52"/>
      <c r="F4" s="52"/>
    </row>
    <row r="5" spans="1:6" ht="12.75">
      <c r="A5" s="55" t="s">
        <v>87</v>
      </c>
      <c r="B5" s="56" t="s">
        <v>141</v>
      </c>
      <c r="C5" s="57"/>
      <c r="D5" s="57"/>
      <c r="E5" s="57">
        <f>'Eredmenylevez.'!E30</f>
        <v>-339</v>
      </c>
      <c r="F5" s="57">
        <f>(E5)</f>
        <v>-339</v>
      </c>
    </row>
    <row r="6" spans="1:6" ht="12.75">
      <c r="A6" s="56"/>
      <c r="B6" s="56"/>
      <c r="C6" s="56"/>
      <c r="D6" s="56"/>
      <c r="E6" s="56"/>
      <c r="F6" s="57"/>
    </row>
    <row r="7" spans="1:6" ht="12.75">
      <c r="A7" s="56"/>
      <c r="B7" s="56"/>
      <c r="C7" s="56"/>
      <c r="D7" s="56"/>
      <c r="E7" s="56"/>
      <c r="F7" s="57"/>
    </row>
    <row r="8" spans="1:6" ht="12.75">
      <c r="A8" s="56"/>
      <c r="B8" s="56"/>
      <c r="C8" s="56"/>
      <c r="D8" s="56"/>
      <c r="E8" s="56"/>
      <c r="F8" s="57"/>
    </row>
    <row r="9" spans="1:6" ht="12.75">
      <c r="A9" s="55" t="s">
        <v>142</v>
      </c>
      <c r="B9" s="56" t="s">
        <v>143</v>
      </c>
      <c r="C9" s="57"/>
      <c r="D9" s="57"/>
      <c r="E9" s="57">
        <v>0</v>
      </c>
      <c r="F9" s="57">
        <f>(E9)</f>
        <v>0</v>
      </c>
    </row>
    <row r="10" spans="1:6" ht="12.75">
      <c r="A10" s="55" t="s">
        <v>144</v>
      </c>
      <c r="B10" s="56" t="s">
        <v>145</v>
      </c>
      <c r="C10" s="57"/>
      <c r="D10" s="57"/>
      <c r="E10" s="57"/>
      <c r="F10" s="57"/>
    </row>
    <row r="11" spans="1:6" ht="12.75">
      <c r="A11" s="55" t="s">
        <v>90</v>
      </c>
      <c r="B11" s="56" t="s">
        <v>146</v>
      </c>
      <c r="C11" s="57"/>
      <c r="D11" s="57"/>
      <c r="E11" s="57"/>
      <c r="F11" s="57"/>
    </row>
    <row r="12" spans="1:6" ht="12.75">
      <c r="A12" s="55" t="s">
        <v>92</v>
      </c>
      <c r="B12" s="58" t="s">
        <v>147</v>
      </c>
      <c r="C12" s="57"/>
      <c r="D12" s="57"/>
      <c r="E12" s="57"/>
      <c r="F12" s="57">
        <f>E12</f>
        <v>0</v>
      </c>
    </row>
    <row r="13" spans="1:6" ht="13.5">
      <c r="A13" s="55"/>
      <c r="B13" s="59" t="s">
        <v>148</v>
      </c>
      <c r="C13" s="60"/>
      <c r="D13" s="60"/>
      <c r="E13" s="60">
        <f>SUM(E5:E12)</f>
        <v>-339</v>
      </c>
      <c r="F13" s="60">
        <f>SUM(F5:F12)</f>
        <v>-339</v>
      </c>
    </row>
    <row r="14" spans="1:6" ht="12.75">
      <c r="A14" s="55" t="s">
        <v>149</v>
      </c>
      <c r="B14" s="56" t="s">
        <v>150</v>
      </c>
      <c r="C14" s="57"/>
      <c r="D14" s="57"/>
      <c r="E14" s="57"/>
      <c r="F14" s="57"/>
    </row>
    <row r="15" spans="1:6" ht="12.75">
      <c r="A15" s="55" t="s">
        <v>151</v>
      </c>
      <c r="B15" s="56" t="s">
        <v>152</v>
      </c>
      <c r="C15" s="57"/>
      <c r="D15" s="57"/>
      <c r="E15" s="57"/>
      <c r="F15" s="57"/>
    </row>
    <row r="16" spans="1:6" ht="12.75">
      <c r="A16" s="55" t="s">
        <v>153</v>
      </c>
      <c r="B16" s="56" t="s">
        <v>154</v>
      </c>
      <c r="C16" s="57"/>
      <c r="D16" s="57"/>
      <c r="E16" s="57"/>
      <c r="F16" s="57"/>
    </row>
    <row r="17" spans="1:6" ht="13.5">
      <c r="A17" s="55"/>
      <c r="B17" s="59" t="s">
        <v>155</v>
      </c>
      <c r="C17" s="60"/>
      <c r="D17" s="60"/>
      <c r="E17" s="60">
        <f>(E13+SUM(E14:E16))</f>
        <v>-339</v>
      </c>
      <c r="F17" s="60">
        <f>(F13+SUM(F14:F16))</f>
        <v>-339</v>
      </c>
    </row>
    <row r="18" spans="1:6" ht="12.75">
      <c r="A18" s="55" t="s">
        <v>156</v>
      </c>
      <c r="B18" s="56" t="s">
        <v>157</v>
      </c>
      <c r="C18" s="57">
        <f>Mérleg!P19</f>
        <v>0</v>
      </c>
      <c r="D18" s="57">
        <f>Mérleg!X19</f>
        <v>0</v>
      </c>
      <c r="E18" s="57">
        <f aca="true" t="shared" si="0" ref="E18:E26">(D18-C18)</f>
        <v>0</v>
      </c>
      <c r="F18" s="57">
        <f>-(E18)</f>
        <v>0</v>
      </c>
    </row>
    <row r="19" spans="1:6" ht="12.75">
      <c r="A19" s="55" t="s">
        <v>158</v>
      </c>
      <c r="B19" s="56" t="s">
        <v>159</v>
      </c>
      <c r="C19" s="57"/>
      <c r="D19" s="57"/>
      <c r="E19" s="57">
        <f t="shared" si="0"/>
        <v>0</v>
      </c>
      <c r="F19" s="57">
        <f>-(E19)</f>
        <v>0</v>
      </c>
    </row>
    <row r="20" spans="1:6" ht="12.75">
      <c r="A20" s="55" t="s">
        <v>160</v>
      </c>
      <c r="B20" s="56" t="s">
        <v>161</v>
      </c>
      <c r="C20" s="57">
        <f>Mérleg!P20</f>
        <v>0</v>
      </c>
      <c r="D20" s="57">
        <f>Mérleg!X20</f>
        <v>0</v>
      </c>
      <c r="E20" s="57">
        <f t="shared" si="0"/>
        <v>0</v>
      </c>
      <c r="F20" s="57">
        <f>-(E20)</f>
        <v>0</v>
      </c>
    </row>
    <row r="21" spans="1:6" ht="12.75">
      <c r="A21" s="55" t="s">
        <v>162</v>
      </c>
      <c r="B21" s="56" t="s">
        <v>163</v>
      </c>
      <c r="C21" s="57">
        <f>Mérleg!P23</f>
        <v>0</v>
      </c>
      <c r="D21" s="57">
        <f>Mérleg!X23</f>
        <v>0</v>
      </c>
      <c r="E21" s="57">
        <f t="shared" si="0"/>
        <v>0</v>
      </c>
      <c r="F21" s="57">
        <f>-(E21)</f>
        <v>0</v>
      </c>
    </row>
    <row r="22" spans="1:6" ht="12.75">
      <c r="A22" s="55" t="s">
        <v>164</v>
      </c>
      <c r="B22" s="56" t="s">
        <v>165</v>
      </c>
      <c r="C22" s="57"/>
      <c r="D22" s="57"/>
      <c r="E22" s="57">
        <f t="shared" si="0"/>
        <v>0</v>
      </c>
      <c r="F22" s="57">
        <f>(E22)</f>
        <v>0</v>
      </c>
    </row>
    <row r="23" spans="1:6" ht="12.75">
      <c r="A23" s="55" t="s">
        <v>166</v>
      </c>
      <c r="B23" s="56" t="s">
        <v>167</v>
      </c>
      <c r="C23" s="57">
        <f>Mérleg!P35</f>
        <v>0</v>
      </c>
      <c r="D23" s="57">
        <f>Mérleg!X35</f>
        <v>0</v>
      </c>
      <c r="E23" s="57">
        <f t="shared" si="0"/>
        <v>0</v>
      </c>
      <c r="F23" s="57">
        <f>(E23)</f>
        <v>0</v>
      </c>
    </row>
    <row r="24" spans="1:6" ht="12.75">
      <c r="A24" s="55" t="s">
        <v>168</v>
      </c>
      <c r="B24" s="56" t="s">
        <v>169</v>
      </c>
      <c r="C24" s="57">
        <f>Mérleg!P36</f>
        <v>0</v>
      </c>
      <c r="D24" s="57">
        <f>Mérleg!X36</f>
        <v>0</v>
      </c>
      <c r="E24" s="57">
        <f t="shared" si="0"/>
        <v>0</v>
      </c>
      <c r="F24" s="57">
        <f>(E24)</f>
        <v>0</v>
      </c>
    </row>
    <row r="25" spans="1:6" ht="12.75">
      <c r="A25" s="61" t="s">
        <v>27</v>
      </c>
      <c r="B25" s="62" t="s">
        <v>170</v>
      </c>
      <c r="C25" s="63"/>
      <c r="D25" s="63"/>
      <c r="E25" s="64"/>
      <c r="F25" s="64">
        <f>F17+SUM(F18:F24)</f>
        <v>-339</v>
      </c>
    </row>
    <row r="26" spans="1:6" ht="12.75">
      <c r="A26" s="55" t="s">
        <v>171</v>
      </c>
      <c r="B26" s="56" t="s">
        <v>172</v>
      </c>
      <c r="C26" s="65"/>
      <c r="D26" s="65"/>
      <c r="E26" s="57">
        <f t="shared" si="0"/>
        <v>0</v>
      </c>
      <c r="F26" s="57">
        <v>0</v>
      </c>
    </row>
    <row r="27" spans="1:6" ht="12.75">
      <c r="A27" s="55" t="s">
        <v>173</v>
      </c>
      <c r="B27" s="56" t="s">
        <v>174</v>
      </c>
      <c r="C27" s="65"/>
      <c r="D27" s="65"/>
      <c r="E27" s="57"/>
      <c r="F27" s="57"/>
    </row>
    <row r="28" spans="1:6" ht="12.75">
      <c r="A28" s="55" t="s">
        <v>175</v>
      </c>
      <c r="B28" s="56" t="s">
        <v>176</v>
      </c>
      <c r="C28" s="65"/>
      <c r="D28" s="65"/>
      <c r="E28" s="57"/>
      <c r="F28" s="57"/>
    </row>
    <row r="29" spans="1:6" ht="12.75">
      <c r="A29" s="61" t="s">
        <v>29</v>
      </c>
      <c r="B29" s="62" t="s">
        <v>177</v>
      </c>
      <c r="C29" s="63"/>
      <c r="D29" s="63"/>
      <c r="E29" s="63"/>
      <c r="F29" s="63">
        <f>SUM(F26:F28)</f>
        <v>0</v>
      </c>
    </row>
    <row r="30" spans="1:6" ht="12.75">
      <c r="A30" s="55" t="s">
        <v>178</v>
      </c>
      <c r="B30" s="56" t="s">
        <v>179</v>
      </c>
      <c r="C30" s="65"/>
      <c r="D30" s="65"/>
      <c r="E30" s="57"/>
      <c r="F30" s="57">
        <f>(E30)</f>
        <v>0</v>
      </c>
    </row>
    <row r="31" spans="1:6" ht="12.75">
      <c r="A31" s="55" t="s">
        <v>180</v>
      </c>
      <c r="B31" s="56" t="s">
        <v>181</v>
      </c>
      <c r="C31" s="65"/>
      <c r="D31" s="65"/>
      <c r="E31" s="57"/>
      <c r="F31" s="57">
        <f>(E31)</f>
        <v>0</v>
      </c>
    </row>
    <row r="32" spans="1:6" ht="12.75">
      <c r="A32" s="55" t="s">
        <v>182</v>
      </c>
      <c r="B32" s="56" t="s">
        <v>183</v>
      </c>
      <c r="C32" s="65"/>
      <c r="D32" s="65"/>
      <c r="E32" s="57"/>
      <c r="F32" s="57"/>
    </row>
    <row r="33" spans="1:6" ht="15">
      <c r="A33" s="55" t="s">
        <v>184</v>
      </c>
      <c r="B33" s="56" t="s">
        <v>185</v>
      </c>
      <c r="C33" s="65"/>
      <c r="D33" s="65"/>
      <c r="E33" s="57"/>
      <c r="F33" s="66"/>
    </row>
    <row r="34" spans="1:6" ht="12.75">
      <c r="A34" s="55" t="s">
        <v>186</v>
      </c>
      <c r="B34" s="56" t="s">
        <v>187</v>
      </c>
      <c r="C34" s="65"/>
      <c r="D34" s="65"/>
      <c r="E34" s="57"/>
      <c r="F34" s="57"/>
    </row>
    <row r="35" spans="1:6" ht="12.75">
      <c r="A35" s="55" t="s">
        <v>188</v>
      </c>
      <c r="B35" s="56" t="s">
        <v>189</v>
      </c>
      <c r="C35" s="65"/>
      <c r="D35" s="65"/>
      <c r="E35" s="57"/>
      <c r="F35" s="57"/>
    </row>
    <row r="36" spans="1:6" ht="12.75">
      <c r="A36" s="55" t="s">
        <v>190</v>
      </c>
      <c r="B36" s="56" t="s">
        <v>191</v>
      </c>
      <c r="C36" s="65"/>
      <c r="D36" s="65"/>
      <c r="E36" s="57"/>
      <c r="F36" s="57"/>
    </row>
    <row r="37" spans="1:6" ht="12.75">
      <c r="A37" s="55" t="s">
        <v>192</v>
      </c>
      <c r="B37" s="56" t="s">
        <v>193</v>
      </c>
      <c r="C37" s="65"/>
      <c r="D37" s="65"/>
      <c r="E37" s="57"/>
      <c r="F37" s="57"/>
    </row>
    <row r="38" spans="1:6" ht="12.75">
      <c r="A38" s="55" t="s">
        <v>194</v>
      </c>
      <c r="B38" s="56" t="s">
        <v>195</v>
      </c>
      <c r="C38" s="56"/>
      <c r="D38" s="56"/>
      <c r="E38" s="56"/>
      <c r="F38" s="57"/>
    </row>
    <row r="39" spans="1:6" ht="12.75">
      <c r="A39" s="55" t="s">
        <v>196</v>
      </c>
      <c r="B39" s="56" t="s">
        <v>197</v>
      </c>
      <c r="C39" s="56"/>
      <c r="D39" s="56"/>
      <c r="E39" s="56"/>
      <c r="F39" s="57"/>
    </row>
    <row r="40" spans="1:6" ht="12.75">
      <c r="A40" s="55" t="s">
        <v>198</v>
      </c>
      <c r="B40" s="56" t="s">
        <v>199</v>
      </c>
      <c r="C40" s="56"/>
      <c r="D40" s="56"/>
      <c r="E40" s="56"/>
      <c r="F40" s="57"/>
    </row>
    <row r="41" spans="1:6" ht="12.75">
      <c r="A41" s="61" t="s">
        <v>31</v>
      </c>
      <c r="B41" s="62" t="s">
        <v>200</v>
      </c>
      <c r="C41" s="63"/>
      <c r="D41" s="63"/>
      <c r="E41" s="63"/>
      <c r="F41" s="63">
        <f>SUM(F30:F40)</f>
        <v>0</v>
      </c>
    </row>
    <row r="42" spans="1:6" ht="12.75">
      <c r="A42" s="61" t="s">
        <v>33</v>
      </c>
      <c r="B42" s="62" t="s">
        <v>201</v>
      </c>
      <c r="C42" s="63"/>
      <c r="D42" s="63"/>
      <c r="E42" s="63"/>
      <c r="F42" s="63">
        <f>(F25+F29+F41)</f>
        <v>-339</v>
      </c>
    </row>
    <row r="43" spans="1:6" ht="13.5">
      <c r="A43" s="67"/>
      <c r="B43" s="59" t="s">
        <v>135</v>
      </c>
      <c r="C43" s="60">
        <f>Mérleg!P22</f>
        <v>1168</v>
      </c>
      <c r="D43" s="60">
        <f>Mérleg!X22</f>
        <v>829</v>
      </c>
      <c r="E43" s="60">
        <f>(D43-C43)</f>
        <v>-339</v>
      </c>
      <c r="F43" s="60">
        <f>(E43)</f>
        <v>-339</v>
      </c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11" sqref="B11:I11"/>
    </sheetView>
  </sheetViews>
  <sheetFormatPr defaultColWidth="9.140625" defaultRowHeight="12.75"/>
  <cols>
    <col min="1" max="1" width="11.8515625" style="0" customWidth="1"/>
    <col min="2" max="2" width="14.140625" style="0" customWidth="1"/>
    <col min="6" max="6" width="9.00390625" style="214" bestFit="1" customWidth="1"/>
    <col min="7" max="7" width="11.57421875" style="0" customWidth="1"/>
    <col min="8" max="8" width="42.421875" style="0" customWidth="1"/>
  </cols>
  <sheetData>
    <row r="1" spans="1:14" ht="12.75">
      <c r="A1" s="215" t="s">
        <v>287</v>
      </c>
      <c r="B1" s="129"/>
      <c r="C1" s="129"/>
      <c r="D1" s="127"/>
      <c r="E1" s="127"/>
      <c r="F1" s="215" t="s">
        <v>288</v>
      </c>
      <c r="G1" s="129"/>
      <c r="H1" s="129"/>
      <c r="I1" s="129"/>
      <c r="J1" s="127"/>
      <c r="K1" s="127"/>
      <c r="L1" s="127"/>
      <c r="M1" s="127"/>
      <c r="N1" s="127"/>
    </row>
    <row r="2" spans="1:14" ht="12.75">
      <c r="A2" s="215" t="s">
        <v>290</v>
      </c>
      <c r="B2" s="129" t="s">
        <v>297</v>
      </c>
      <c r="C2" s="129" t="s">
        <v>293</v>
      </c>
      <c r="D2" s="127"/>
      <c r="E2" s="127"/>
      <c r="F2" s="215" t="s">
        <v>290</v>
      </c>
      <c r="G2" s="129" t="s">
        <v>291</v>
      </c>
      <c r="H2" s="129" t="s">
        <v>292</v>
      </c>
      <c r="I2" s="129" t="s">
        <v>293</v>
      </c>
      <c r="J2" s="127"/>
      <c r="K2" s="127"/>
      <c r="L2" s="127"/>
      <c r="M2" s="127"/>
      <c r="N2" s="127"/>
    </row>
    <row r="3" spans="1:14" ht="12.75">
      <c r="A3" s="213">
        <v>44771</v>
      </c>
      <c r="B3" s="127" t="s">
        <v>296</v>
      </c>
      <c r="C3" s="127">
        <v>300000</v>
      </c>
      <c r="D3" s="127"/>
      <c r="E3" s="127"/>
      <c r="F3" s="213">
        <v>44573</v>
      </c>
      <c r="G3" s="127" t="s">
        <v>289</v>
      </c>
      <c r="H3" s="127"/>
      <c r="I3" s="127">
        <v>50000</v>
      </c>
      <c r="J3" s="127"/>
      <c r="K3" s="127"/>
      <c r="L3" s="127"/>
      <c r="M3" s="127"/>
      <c r="N3" s="127"/>
    </row>
    <row r="4" spans="1:14" ht="12.75">
      <c r="A4" s="213"/>
      <c r="B4" s="127"/>
      <c r="C4" s="127"/>
      <c r="D4" s="127"/>
      <c r="E4" s="127"/>
      <c r="F4" s="213">
        <v>44586</v>
      </c>
      <c r="G4" s="127" t="s">
        <v>294</v>
      </c>
      <c r="H4" s="127"/>
      <c r="I4" s="127">
        <v>400000</v>
      </c>
      <c r="J4" s="127"/>
      <c r="K4" s="127"/>
      <c r="L4" s="127"/>
      <c r="M4" s="127"/>
      <c r="N4" s="127"/>
    </row>
    <row r="5" spans="1:14" ht="12.75">
      <c r="A5" s="213"/>
      <c r="B5" s="127"/>
      <c r="C5" s="127"/>
      <c r="D5" s="127"/>
      <c r="E5" s="127"/>
      <c r="F5" s="213">
        <v>44610</v>
      </c>
      <c r="G5" s="127" t="s">
        <v>289</v>
      </c>
      <c r="H5" s="127"/>
      <c r="I5" s="127">
        <v>30000</v>
      </c>
      <c r="J5" s="127"/>
      <c r="K5" s="127"/>
      <c r="L5" s="127"/>
      <c r="M5" s="127"/>
      <c r="N5" s="127"/>
    </row>
    <row r="6" spans="1:14" ht="12.75">
      <c r="A6" s="213"/>
      <c r="B6" s="127"/>
      <c r="C6" s="127"/>
      <c r="D6" s="127"/>
      <c r="E6" s="127"/>
      <c r="F6" s="213">
        <v>44610</v>
      </c>
      <c r="G6" s="127" t="s">
        <v>295</v>
      </c>
      <c r="H6" s="127"/>
      <c r="I6" s="127">
        <v>20000</v>
      </c>
      <c r="J6" s="127"/>
      <c r="K6" s="127"/>
      <c r="L6" s="127"/>
      <c r="M6" s="127"/>
      <c r="N6" s="127"/>
    </row>
    <row r="7" spans="1:14" ht="12.75">
      <c r="A7" s="213"/>
      <c r="B7" s="127"/>
      <c r="C7" s="127"/>
      <c r="D7" s="127"/>
      <c r="E7" s="127"/>
      <c r="F7" s="213">
        <v>44783</v>
      </c>
      <c r="G7" s="127" t="s">
        <v>298</v>
      </c>
      <c r="H7" s="127" t="s">
        <v>299</v>
      </c>
      <c r="I7" s="127">
        <v>300000</v>
      </c>
      <c r="J7" s="127"/>
      <c r="K7" s="127"/>
      <c r="L7" s="127"/>
      <c r="M7" s="127"/>
      <c r="N7" s="127"/>
    </row>
    <row r="8" spans="1:14" ht="12.75">
      <c r="A8" s="213">
        <v>44649</v>
      </c>
      <c r="B8" s="127" t="s">
        <v>319</v>
      </c>
      <c r="C8" s="127">
        <v>150000</v>
      </c>
      <c r="D8" s="127"/>
      <c r="E8" s="127"/>
      <c r="F8" s="213"/>
      <c r="G8" s="127"/>
      <c r="H8" s="127"/>
      <c r="I8" s="127"/>
      <c r="J8" s="127"/>
      <c r="K8" s="127"/>
      <c r="L8" s="127"/>
      <c r="M8" s="127"/>
      <c r="N8" s="127"/>
    </row>
    <row r="9" spans="1:14" ht="12.75">
      <c r="A9" s="213"/>
      <c r="B9" s="127"/>
      <c r="C9" s="127"/>
      <c r="D9" s="127"/>
      <c r="E9" s="127"/>
      <c r="F9" s="213"/>
      <c r="G9" s="127"/>
      <c r="H9" s="127"/>
      <c r="I9" s="127"/>
      <c r="J9" s="127"/>
      <c r="K9" s="127"/>
      <c r="L9" s="127"/>
      <c r="M9" s="127"/>
      <c r="N9" s="127"/>
    </row>
    <row r="10" spans="1:14" ht="12.75">
      <c r="A10" s="213"/>
      <c r="B10" s="127"/>
      <c r="C10" s="127"/>
      <c r="D10" s="127"/>
      <c r="E10" s="127"/>
      <c r="F10" s="213"/>
      <c r="G10" s="127"/>
      <c r="H10" s="127"/>
      <c r="I10" s="127"/>
      <c r="J10" s="127"/>
      <c r="K10" s="127"/>
      <c r="L10" s="127"/>
      <c r="M10" s="127"/>
      <c r="N10" s="127"/>
    </row>
    <row r="11" spans="1:14" ht="12.75">
      <c r="A11" s="213"/>
      <c r="B11" s="129" t="s">
        <v>1</v>
      </c>
      <c r="C11" s="129">
        <f>SUM(C3:C8)</f>
        <v>450000</v>
      </c>
      <c r="D11" s="129"/>
      <c r="E11" s="129"/>
      <c r="F11" s="215"/>
      <c r="G11" s="129"/>
      <c r="H11" s="129" t="s">
        <v>1</v>
      </c>
      <c r="I11" s="129">
        <f>SUM(I3:I7)</f>
        <v>800000</v>
      </c>
      <c r="J11" s="127"/>
      <c r="K11" s="127"/>
      <c r="L11" s="127"/>
      <c r="M11" s="127"/>
      <c r="N11" s="127"/>
    </row>
    <row r="12" spans="1:14" ht="12.75">
      <c r="A12" s="213"/>
      <c r="B12" s="127"/>
      <c r="C12" s="127"/>
      <c r="D12" s="127"/>
      <c r="E12" s="127"/>
      <c r="F12" s="213"/>
      <c r="G12" s="127"/>
      <c r="H12" s="127"/>
      <c r="I12" s="127"/>
      <c r="J12" s="127"/>
      <c r="K12" s="127"/>
      <c r="L12" s="127"/>
      <c r="M12" s="127"/>
      <c r="N12" s="127"/>
    </row>
    <row r="13" spans="1:14" ht="12.75">
      <c r="A13" s="213"/>
      <c r="B13" s="127"/>
      <c r="C13" s="127"/>
      <c r="D13" s="127"/>
      <c r="E13" s="127"/>
      <c r="F13" s="213"/>
      <c r="G13" s="127"/>
      <c r="H13" s="127"/>
      <c r="I13" s="127"/>
      <c r="J13" s="127"/>
      <c r="K13" s="127"/>
      <c r="L13" s="127"/>
      <c r="M13" s="127"/>
      <c r="N13" s="127"/>
    </row>
    <row r="14" spans="1:14" ht="12.75">
      <c r="A14" s="213"/>
      <c r="B14" s="127"/>
      <c r="C14" s="127"/>
      <c r="D14" s="127"/>
      <c r="E14" s="127"/>
      <c r="F14" s="213"/>
      <c r="G14" s="127"/>
      <c r="H14" s="127"/>
      <c r="I14" s="127"/>
      <c r="J14" s="127"/>
      <c r="K14" s="127"/>
      <c r="L14" s="127"/>
      <c r="M14" s="127"/>
      <c r="N14" s="127"/>
    </row>
    <row r="15" spans="1:14" ht="12.75">
      <c r="A15" s="213"/>
      <c r="B15" s="127"/>
      <c r="C15" s="127"/>
      <c r="D15" s="127"/>
      <c r="E15" s="127"/>
      <c r="F15" s="213"/>
      <c r="G15" s="127"/>
      <c r="H15" s="127"/>
      <c r="I15" s="127"/>
      <c r="J15" s="127"/>
      <c r="K15" s="127"/>
      <c r="L15" s="127"/>
      <c r="M15" s="127"/>
      <c r="N15" s="127"/>
    </row>
    <row r="16" spans="1:14" ht="12.75">
      <c r="A16" s="213"/>
      <c r="B16" s="127"/>
      <c r="C16" s="127"/>
      <c r="D16" s="127"/>
      <c r="E16" s="127"/>
      <c r="F16" s="213"/>
      <c r="G16" s="127"/>
      <c r="H16" s="127"/>
      <c r="I16" s="127"/>
      <c r="J16" s="127"/>
      <c r="K16" s="127"/>
      <c r="L16" s="127"/>
      <c r="M16" s="127"/>
      <c r="N16" s="127"/>
    </row>
    <row r="17" spans="1:14" ht="12.75">
      <c r="A17" s="213"/>
      <c r="B17" s="127"/>
      <c r="C17" s="127"/>
      <c r="D17" s="127"/>
      <c r="E17" s="127"/>
      <c r="F17" s="213"/>
      <c r="G17" s="127"/>
      <c r="H17" s="127"/>
      <c r="I17" s="127"/>
      <c r="J17" s="127"/>
      <c r="K17" s="127"/>
      <c r="L17" s="127"/>
      <c r="M17" s="127"/>
      <c r="N17" s="127"/>
    </row>
    <row r="18" spans="1:14" ht="12.75">
      <c r="A18" s="213"/>
      <c r="B18" s="127"/>
      <c r="C18" s="127"/>
      <c r="D18" s="127"/>
      <c r="E18" s="127"/>
      <c r="F18" s="213"/>
      <c r="G18" s="127"/>
      <c r="H18" s="127"/>
      <c r="I18" s="127"/>
      <c r="J18" s="127"/>
      <c r="K18" s="127"/>
      <c r="L18" s="127"/>
      <c r="M18" s="127"/>
      <c r="N18" s="127"/>
    </row>
    <row r="19" spans="1:14" ht="12.75">
      <c r="A19" s="213"/>
      <c r="B19" s="127"/>
      <c r="C19" s="127"/>
      <c r="D19" s="127"/>
      <c r="E19" s="127"/>
      <c r="F19" s="213"/>
      <c r="G19" s="127"/>
      <c r="H19" s="127"/>
      <c r="I19" s="127"/>
      <c r="J19" s="127"/>
      <c r="K19" s="127"/>
      <c r="L19" s="127"/>
      <c r="M19" s="127"/>
      <c r="N19" s="127"/>
    </row>
    <row r="20" spans="1:14" ht="12.75">
      <c r="A20" s="213"/>
      <c r="B20" s="127"/>
      <c r="C20" s="127"/>
      <c r="D20" s="127"/>
      <c r="E20" s="127"/>
      <c r="F20" s="213"/>
      <c r="G20" s="127"/>
      <c r="H20" s="127"/>
      <c r="I20" s="127"/>
      <c r="J20" s="127"/>
      <c r="K20" s="127"/>
      <c r="L20" s="127"/>
      <c r="M20" s="127"/>
      <c r="N20" s="127"/>
    </row>
    <row r="21" spans="1:14" ht="12.75">
      <c r="A21" s="213"/>
      <c r="B21" s="127"/>
      <c r="C21" s="127"/>
      <c r="D21" s="127"/>
      <c r="E21" s="127"/>
      <c r="F21" s="213"/>
      <c r="G21" s="127"/>
      <c r="H21" s="127"/>
      <c r="I21" s="127"/>
      <c r="J21" s="127"/>
      <c r="K21" s="127"/>
      <c r="L21" s="127"/>
      <c r="M21" s="127"/>
      <c r="N21" s="127"/>
    </row>
    <row r="22" spans="1:14" ht="12.75">
      <c r="A22" s="213"/>
      <c r="B22" s="127"/>
      <c r="C22" s="127"/>
      <c r="D22" s="127"/>
      <c r="E22" s="127"/>
      <c r="F22" s="213"/>
      <c r="G22" s="127"/>
      <c r="H22" s="127"/>
      <c r="I22" s="127"/>
      <c r="J22" s="127"/>
      <c r="K22" s="127"/>
      <c r="L22" s="127"/>
      <c r="M22" s="127"/>
      <c r="N22" s="127"/>
    </row>
    <row r="23" spans="1:14" ht="12.75">
      <c r="A23" s="213"/>
      <c r="B23" s="127"/>
      <c r="C23" s="127"/>
      <c r="D23" s="127"/>
      <c r="E23" s="127"/>
      <c r="F23" s="213"/>
      <c r="G23" s="127"/>
      <c r="H23" s="127"/>
      <c r="I23" s="127"/>
      <c r="J23" s="127"/>
      <c r="K23" s="127"/>
      <c r="L23" s="127"/>
      <c r="M23" s="127"/>
      <c r="N23" s="127"/>
    </row>
    <row r="24" spans="1:14" ht="12.75">
      <c r="A24" s="213"/>
      <c r="B24" s="127"/>
      <c r="C24" s="127"/>
      <c r="D24" s="127"/>
      <c r="E24" s="127"/>
      <c r="F24" s="213"/>
      <c r="G24" s="127"/>
      <c r="H24" s="127"/>
      <c r="I24" s="127"/>
      <c r="J24" s="127"/>
      <c r="K24" s="127"/>
      <c r="L24" s="127"/>
      <c r="M24" s="127"/>
      <c r="N24" s="127"/>
    </row>
    <row r="25" spans="1:14" ht="12.75">
      <c r="A25" s="213"/>
      <c r="B25" s="127"/>
      <c r="C25" s="127"/>
      <c r="D25" s="127"/>
      <c r="E25" s="127"/>
      <c r="F25" s="213"/>
      <c r="G25" s="127"/>
      <c r="H25" s="127"/>
      <c r="I25" s="127"/>
      <c r="J25" s="127"/>
      <c r="K25" s="127"/>
      <c r="L25" s="127"/>
      <c r="M25" s="127"/>
      <c r="N25" s="127"/>
    </row>
    <row r="26" spans="1:14" ht="12.75">
      <c r="A26" s="213"/>
      <c r="B26" s="127"/>
      <c r="C26" s="127"/>
      <c r="D26" s="127"/>
      <c r="E26" s="127"/>
      <c r="F26" s="213"/>
      <c r="G26" s="127"/>
      <c r="H26" s="127"/>
      <c r="I26" s="127"/>
      <c r="J26" s="127"/>
      <c r="K26" s="127"/>
      <c r="L26" s="127"/>
      <c r="M26" s="127"/>
      <c r="N26" s="127"/>
    </row>
    <row r="27" spans="1:14" ht="12.75">
      <c r="A27" s="127"/>
      <c r="B27" s="127"/>
      <c r="C27" s="127"/>
      <c r="D27" s="127"/>
      <c r="E27" s="127"/>
      <c r="F27" s="213"/>
      <c r="G27" s="127"/>
      <c r="H27" s="127"/>
      <c r="I27" s="127"/>
      <c r="J27" s="127"/>
      <c r="K27" s="127"/>
      <c r="L27" s="127"/>
      <c r="M27" s="127"/>
      <c r="N27" s="127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4">
      <selection activeCell="E1" sqref="E1"/>
    </sheetView>
  </sheetViews>
  <sheetFormatPr defaultColWidth="9.140625" defaultRowHeight="12.75"/>
  <cols>
    <col min="1" max="1" width="15.8515625" style="0" customWidth="1"/>
    <col min="2" max="2" width="45.421875" style="0" customWidth="1"/>
    <col min="3" max="3" width="14.28125" style="0" customWidth="1"/>
    <col min="4" max="4" width="12.140625" style="0" customWidth="1"/>
    <col min="5" max="5" width="45.7109375" style="0" customWidth="1"/>
  </cols>
  <sheetData>
    <row r="1" spans="2:5" ht="13.5">
      <c r="B1" s="220" t="s">
        <v>316</v>
      </c>
      <c r="C1" s="220"/>
      <c r="E1" s="220" t="s">
        <v>318</v>
      </c>
    </row>
    <row r="2" spans="1:35" ht="55.5" customHeight="1">
      <c r="A2" s="218" t="s">
        <v>300</v>
      </c>
      <c r="B2" s="218" t="s">
        <v>301</v>
      </c>
      <c r="C2" s="218" t="s">
        <v>317</v>
      </c>
      <c r="D2" s="218" t="s">
        <v>302</v>
      </c>
      <c r="E2" s="218" t="s">
        <v>303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</row>
    <row r="3" spans="1:35" ht="69.75">
      <c r="A3" s="219" t="s">
        <v>304</v>
      </c>
      <c r="B3" s="219" t="s">
        <v>305</v>
      </c>
      <c r="C3" s="219"/>
      <c r="D3" s="221">
        <v>23291</v>
      </c>
      <c r="E3" s="219" t="s">
        <v>306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</row>
    <row r="4" spans="1:35" ht="55.5">
      <c r="A4" s="219" t="s">
        <v>307</v>
      </c>
      <c r="B4" s="219" t="s">
        <v>308</v>
      </c>
      <c r="C4" s="219"/>
      <c r="D4" s="221">
        <v>28881</v>
      </c>
      <c r="E4" s="219" t="s">
        <v>309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</row>
    <row r="5" spans="1:35" ht="77.25" customHeight="1">
      <c r="A5" s="219" t="s">
        <v>310</v>
      </c>
      <c r="B5" s="219" t="s">
        <v>311</v>
      </c>
      <c r="C5" s="219"/>
      <c r="D5" s="221">
        <v>41925</v>
      </c>
      <c r="E5" s="219" t="s">
        <v>312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</row>
    <row r="6" spans="1:35" ht="93" customHeight="1">
      <c r="A6" s="219" t="s">
        <v>313</v>
      </c>
      <c r="B6" s="219" t="s">
        <v>314</v>
      </c>
      <c r="C6" s="219"/>
      <c r="D6" s="221">
        <v>55903</v>
      </c>
      <c r="E6" s="219" t="s">
        <v>315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</row>
    <row r="7" spans="1:35" ht="13.5">
      <c r="A7" s="217"/>
      <c r="B7" s="219" t="s">
        <v>1</v>
      </c>
      <c r="C7" s="219"/>
      <c r="D7" s="221">
        <f>SUM(D3:D6)</f>
        <v>150000</v>
      </c>
      <c r="E7" s="217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</row>
    <row r="8" spans="1:35" ht="13.5">
      <c r="A8" s="217"/>
      <c r="B8" s="217"/>
      <c r="C8" s="217"/>
      <c r="D8" s="222"/>
      <c r="E8" s="217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</row>
    <row r="9" spans="1:35" ht="13.5">
      <c r="A9" s="217"/>
      <c r="B9" s="217"/>
      <c r="C9" s="217"/>
      <c r="D9" s="222"/>
      <c r="E9" s="217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</row>
    <row r="10" spans="1:35" ht="12">
      <c r="A10" s="216"/>
      <c r="B10" s="216"/>
      <c r="C10" s="216"/>
      <c r="D10" s="223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</row>
    <row r="11" spans="1:35" ht="12">
      <c r="A11" s="216"/>
      <c r="B11" s="216"/>
      <c r="C11" s="216"/>
      <c r="D11" s="223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</row>
    <row r="12" spans="1:35" ht="12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</row>
    <row r="13" spans="1:35" ht="12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</row>
    <row r="14" spans="1:35" ht="12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</row>
    <row r="15" spans="1:35" ht="12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Posta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Sutt Margit</cp:lastModifiedBy>
  <cp:lastPrinted>2023-01-10T07:10:44Z</cp:lastPrinted>
  <dcterms:created xsi:type="dcterms:W3CDTF">2009-03-31T17:21:11Z</dcterms:created>
  <dcterms:modified xsi:type="dcterms:W3CDTF">2023-01-14T11:27:15Z</dcterms:modified>
  <cp:category/>
  <cp:version/>
  <cp:contentType/>
  <cp:contentStatus/>
</cp:coreProperties>
</file>